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66925"/>
  <mc:AlternateContent xmlns:mc="http://schemas.openxmlformats.org/markup-compatibility/2006">
    <mc:Choice Requires="x15">
      <x15ac:absPath xmlns:x15ac="http://schemas.microsoft.com/office/spreadsheetml/2010/11/ac" url="C:\Users\spavlekovic\Desktop\ZA OBJAVU\"/>
    </mc:Choice>
  </mc:AlternateContent>
  <xr:revisionPtr revIDLastSave="0" documentId="13_ncr:1_{7A5585BA-BC4D-4999-B10B-0189613B82BC}" xr6:coauthVersionLast="36" xr6:coauthVersionMax="36" xr10:uidLastSave="{00000000-0000-0000-0000-000000000000}"/>
  <bookViews>
    <workbookView xWindow="0" yWindow="0" windowWidth="28800" windowHeight="13500" xr2:uid="{F91D9076-592C-4C04-86A5-E408BB76ED81}"/>
  </bookViews>
  <sheets>
    <sheet name="UVOD" sheetId="31" r:id="rId1"/>
    <sheet name="OSNOVNA" sheetId="29" r:id="rId2"/>
    <sheet name="SREDNJA" sheetId="27" r:id="rId3"/>
    <sheet name="NAPREDNA" sheetId="30" r:id="rId4"/>
    <sheet name="SAŽETAK" sheetId="17" r:id="rId5"/>
    <sheet name="TREND" sheetId="21" r:id="rId6"/>
    <sheet name="IZJAVA" sheetId="25" r:id="rId7"/>
  </sheets>
  <definedNames>
    <definedName name="_xlnm._FilterDatabase" localSheetId="3" hidden="1">NAPREDNA!$A$1:$O$241</definedName>
    <definedName name="_xlnm._FilterDatabase" localSheetId="1" hidden="1">OSNOVNA!$A$1:$O$210</definedName>
    <definedName name="_xlnm._FilterDatabase" localSheetId="2" hidden="1">SREDNJA!$A$1:$O$241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0" i="29" l="1"/>
  <c r="J61" i="29"/>
  <c r="L60" i="29"/>
  <c r="K60" i="29"/>
  <c r="M60" i="29" l="1"/>
  <c r="J200" i="30"/>
  <c r="L118" i="29"/>
  <c r="K118" i="29"/>
  <c r="J118" i="29"/>
  <c r="J51" i="29"/>
  <c r="J50" i="29"/>
  <c r="L49" i="29"/>
  <c r="K49" i="29"/>
  <c r="M49" i="29" s="1"/>
  <c r="L90" i="30"/>
  <c r="K90" i="30"/>
  <c r="M118" i="29" l="1"/>
  <c r="K24" i="30"/>
  <c r="J59" i="30" l="1"/>
  <c r="K59" i="30"/>
  <c r="L59" i="30"/>
  <c r="J15" i="29"/>
  <c r="L8" i="29"/>
  <c r="K8" i="29"/>
  <c r="J8" i="29"/>
  <c r="M8" i="29" l="1"/>
  <c r="M59" i="30"/>
  <c r="J58" i="21"/>
  <c r="J56" i="21"/>
  <c r="J53" i="21"/>
  <c r="E15" i="25" l="1"/>
  <c r="D3" i="21"/>
  <c r="D3" i="17"/>
  <c r="L18" i="27" l="1"/>
  <c r="L17" i="27"/>
  <c r="L14" i="27"/>
  <c r="L13" i="27"/>
  <c r="L12" i="27"/>
  <c r="L11" i="27"/>
  <c r="L10" i="27"/>
  <c r="L8" i="27"/>
  <c r="L6" i="27"/>
  <c r="L4" i="27"/>
  <c r="L2" i="27"/>
  <c r="K18" i="27"/>
  <c r="K17" i="27"/>
  <c r="K14" i="27"/>
  <c r="K13" i="27"/>
  <c r="K12" i="27"/>
  <c r="K11" i="27"/>
  <c r="K10" i="27"/>
  <c r="K8" i="27"/>
  <c r="K6" i="27"/>
  <c r="K4" i="27"/>
  <c r="K2" i="27"/>
  <c r="L127" i="29" l="1"/>
  <c r="K127" i="29"/>
  <c r="L126" i="29"/>
  <c r="L67" i="29" l="1"/>
  <c r="K67" i="29"/>
  <c r="K37" i="29" l="1"/>
  <c r="L29" i="29"/>
  <c r="L27" i="29"/>
  <c r="K27" i="29"/>
  <c r="K24" i="29"/>
  <c r="L24" i="29"/>
  <c r="L25" i="29"/>
  <c r="K25" i="29"/>
  <c r="M25" i="29" l="1"/>
  <c r="L2" i="30"/>
  <c r="K2" i="30"/>
  <c r="M2" i="30" s="1"/>
  <c r="K6" i="30"/>
  <c r="J197" i="29" l="1"/>
  <c r="L197" i="29"/>
  <c r="K197" i="29"/>
  <c r="L174" i="29"/>
  <c r="K174" i="29"/>
  <c r="J175" i="29"/>
  <c r="M197" i="29" l="1"/>
  <c r="E71" i="21" s="1"/>
  <c r="J36" i="29"/>
  <c r="K36" i="29"/>
  <c r="J38" i="27"/>
  <c r="J38" i="30"/>
  <c r="J191" i="29" l="1"/>
  <c r="J67" i="29"/>
  <c r="J25" i="29"/>
  <c r="J211" i="30" l="1"/>
  <c r="K211" i="30"/>
  <c r="L211" i="30"/>
  <c r="J64" i="30"/>
  <c r="J63" i="30"/>
  <c r="J58" i="30"/>
  <c r="L57" i="30"/>
  <c r="K57" i="30"/>
  <c r="J57" i="30"/>
  <c r="J6" i="30"/>
  <c r="M211" i="30" l="1"/>
  <c r="J241" i="30"/>
  <c r="L240" i="30"/>
  <c r="K240" i="30"/>
  <c r="J240" i="30"/>
  <c r="J239" i="30"/>
  <c r="J238" i="30"/>
  <c r="J237" i="30"/>
  <c r="L236" i="30"/>
  <c r="K236" i="30"/>
  <c r="J236" i="30"/>
  <c r="J235" i="30"/>
  <c r="J234" i="30"/>
  <c r="L233" i="30"/>
  <c r="K233" i="30"/>
  <c r="J233" i="30"/>
  <c r="J232" i="30"/>
  <c r="L231" i="30"/>
  <c r="K231" i="30"/>
  <c r="J231" i="30"/>
  <c r="L230" i="30"/>
  <c r="K230" i="30"/>
  <c r="J230" i="30"/>
  <c r="J229" i="30"/>
  <c r="J228" i="30"/>
  <c r="J227" i="30"/>
  <c r="L226" i="30"/>
  <c r="K226" i="30"/>
  <c r="J226" i="30"/>
  <c r="J225" i="30"/>
  <c r="J224" i="30"/>
  <c r="J223" i="30"/>
  <c r="J222" i="30"/>
  <c r="L221" i="30"/>
  <c r="K221" i="30"/>
  <c r="J221" i="30"/>
  <c r="J220" i="30"/>
  <c r="J219" i="30"/>
  <c r="J218" i="30"/>
  <c r="J217" i="30"/>
  <c r="L216" i="30"/>
  <c r="K216" i="30"/>
  <c r="J216" i="30"/>
  <c r="J215" i="30"/>
  <c r="J214" i="30"/>
  <c r="J213" i="30"/>
  <c r="J212" i="30"/>
  <c r="J210" i="30"/>
  <c r="J209" i="30"/>
  <c r="J208" i="30"/>
  <c r="L207" i="30"/>
  <c r="K207" i="30"/>
  <c r="J207" i="30"/>
  <c r="J206" i="30"/>
  <c r="J205" i="30"/>
  <c r="J204" i="30"/>
  <c r="J203" i="30"/>
  <c r="L202" i="30"/>
  <c r="K202" i="30"/>
  <c r="J202" i="30"/>
  <c r="J201" i="30"/>
  <c r="L200" i="30"/>
  <c r="K200" i="30"/>
  <c r="J199" i="30"/>
  <c r="L198" i="30"/>
  <c r="K198" i="30"/>
  <c r="J198" i="30"/>
  <c r="J197" i="30"/>
  <c r="J196" i="30"/>
  <c r="L195" i="30"/>
  <c r="K195" i="30"/>
  <c r="J195" i="30"/>
  <c r="J194" i="30"/>
  <c r="J193" i="30"/>
  <c r="J192" i="30"/>
  <c r="L191" i="30"/>
  <c r="K191" i="30"/>
  <c r="J191" i="30"/>
  <c r="J190" i="30"/>
  <c r="J189" i="30"/>
  <c r="J188" i="30"/>
  <c r="J187" i="30"/>
  <c r="L186" i="30"/>
  <c r="K186" i="30"/>
  <c r="J186" i="30"/>
  <c r="J185" i="30"/>
  <c r="L184" i="30"/>
  <c r="K184" i="30"/>
  <c r="J184" i="30"/>
  <c r="J183" i="30"/>
  <c r="J182" i="30"/>
  <c r="J181" i="30"/>
  <c r="J180" i="30"/>
  <c r="J179" i="30"/>
  <c r="J178" i="30"/>
  <c r="J177" i="30"/>
  <c r="J176" i="30"/>
  <c r="J175" i="30"/>
  <c r="L174" i="30"/>
  <c r="K174" i="30"/>
  <c r="J174" i="30"/>
  <c r="J173" i="30"/>
  <c r="L172" i="30"/>
  <c r="K172" i="30"/>
  <c r="J172" i="30"/>
  <c r="L171" i="30"/>
  <c r="K171" i="30"/>
  <c r="J171" i="30"/>
  <c r="L170" i="30"/>
  <c r="K170" i="30"/>
  <c r="J170" i="30"/>
  <c r="L169" i="30"/>
  <c r="K169" i="30"/>
  <c r="J169" i="30"/>
  <c r="L168" i="30"/>
  <c r="K168" i="30"/>
  <c r="J168" i="30"/>
  <c r="L167" i="30"/>
  <c r="K167" i="30"/>
  <c r="J167" i="30"/>
  <c r="J166" i="30"/>
  <c r="L165" i="30"/>
  <c r="K165" i="30"/>
  <c r="J165" i="30"/>
  <c r="J164" i="30"/>
  <c r="J163" i="30"/>
  <c r="J162" i="30"/>
  <c r="L161" i="30"/>
  <c r="K161" i="30"/>
  <c r="J161" i="30"/>
  <c r="J160" i="30"/>
  <c r="L159" i="30"/>
  <c r="K159" i="30"/>
  <c r="J159" i="30"/>
  <c r="J158" i="30"/>
  <c r="J157" i="30"/>
  <c r="J156" i="30"/>
  <c r="J155" i="30"/>
  <c r="L154" i="30"/>
  <c r="K154" i="30"/>
  <c r="J154" i="30"/>
  <c r="J153" i="30"/>
  <c r="L152" i="30"/>
  <c r="K152" i="30"/>
  <c r="J152" i="30"/>
  <c r="L151" i="30"/>
  <c r="K151" i="30"/>
  <c r="J151" i="30"/>
  <c r="J150" i="30"/>
  <c r="J149" i="30"/>
  <c r="L148" i="30"/>
  <c r="K148" i="30"/>
  <c r="J148" i="30"/>
  <c r="J147" i="30"/>
  <c r="L146" i="30"/>
  <c r="K146" i="30"/>
  <c r="J146" i="30"/>
  <c r="L145" i="30"/>
  <c r="K145" i="30"/>
  <c r="J145" i="30"/>
  <c r="J144" i="30"/>
  <c r="L143" i="30"/>
  <c r="K143" i="30"/>
  <c r="J143" i="30"/>
  <c r="L142" i="30"/>
  <c r="K142" i="30"/>
  <c r="J142" i="30"/>
  <c r="J141" i="30"/>
  <c r="L140" i="30"/>
  <c r="K140" i="30"/>
  <c r="J140" i="30"/>
  <c r="J139" i="30"/>
  <c r="L138" i="30"/>
  <c r="K138" i="30"/>
  <c r="J138" i="30"/>
  <c r="J137" i="30"/>
  <c r="L136" i="30"/>
  <c r="K136" i="30"/>
  <c r="J136" i="30"/>
  <c r="L135" i="30"/>
  <c r="K135" i="30"/>
  <c r="J135" i="30"/>
  <c r="L134" i="30"/>
  <c r="K134" i="30"/>
  <c r="J134" i="30"/>
  <c r="L133" i="30"/>
  <c r="K133" i="30"/>
  <c r="J133" i="30"/>
  <c r="J132" i="30"/>
  <c r="J131" i="30"/>
  <c r="J130" i="30"/>
  <c r="L129" i="30"/>
  <c r="K129" i="30"/>
  <c r="J129" i="30"/>
  <c r="J128" i="30"/>
  <c r="J127" i="30"/>
  <c r="J126" i="30"/>
  <c r="J125" i="30"/>
  <c r="J124" i="30"/>
  <c r="L123" i="30"/>
  <c r="K123" i="30"/>
  <c r="J123" i="30"/>
  <c r="J122" i="30"/>
  <c r="J121" i="30"/>
  <c r="L120" i="30"/>
  <c r="K120" i="30"/>
  <c r="J120" i="30"/>
  <c r="L119" i="30"/>
  <c r="K119" i="30"/>
  <c r="J119" i="30"/>
  <c r="L118" i="30"/>
  <c r="K118" i="30"/>
  <c r="J118" i="30"/>
  <c r="J117" i="30"/>
  <c r="L116" i="30"/>
  <c r="K116" i="30"/>
  <c r="J116" i="30"/>
  <c r="L115" i="30"/>
  <c r="K115" i="30"/>
  <c r="J115" i="30"/>
  <c r="J114" i="30"/>
  <c r="J113" i="30"/>
  <c r="L112" i="30"/>
  <c r="K112" i="30"/>
  <c r="J112" i="30"/>
  <c r="L111" i="30"/>
  <c r="K111" i="30"/>
  <c r="J111" i="30"/>
  <c r="J110" i="30"/>
  <c r="J109" i="30"/>
  <c r="L108" i="30"/>
  <c r="K108" i="30"/>
  <c r="J108" i="30"/>
  <c r="J107" i="30"/>
  <c r="J106" i="30"/>
  <c r="L105" i="30"/>
  <c r="K105" i="30"/>
  <c r="J105" i="30"/>
  <c r="J104" i="30"/>
  <c r="L103" i="30"/>
  <c r="K103" i="30"/>
  <c r="J103" i="30"/>
  <c r="J102" i="30"/>
  <c r="J101" i="30"/>
  <c r="J100" i="30"/>
  <c r="J99" i="30"/>
  <c r="L98" i="30"/>
  <c r="K98" i="30"/>
  <c r="J98" i="30"/>
  <c r="J97" i="30"/>
  <c r="J96" i="30"/>
  <c r="L95" i="30"/>
  <c r="K95" i="30"/>
  <c r="J95" i="30"/>
  <c r="J94" i="30"/>
  <c r="J93" i="30"/>
  <c r="J92" i="30"/>
  <c r="J91" i="30"/>
  <c r="J90" i="30"/>
  <c r="J89" i="30"/>
  <c r="J88" i="30"/>
  <c r="L87" i="30"/>
  <c r="K87" i="30"/>
  <c r="J87" i="30"/>
  <c r="J86" i="30"/>
  <c r="L85" i="30"/>
  <c r="K85" i="30"/>
  <c r="J85" i="30"/>
  <c r="J84" i="30"/>
  <c r="L83" i="30"/>
  <c r="K83" i="30"/>
  <c r="J83" i="30"/>
  <c r="J82" i="30"/>
  <c r="J81" i="30"/>
  <c r="J80" i="30"/>
  <c r="L79" i="30"/>
  <c r="K79" i="30"/>
  <c r="J79" i="30"/>
  <c r="J78" i="30"/>
  <c r="J77" i="30"/>
  <c r="L76" i="30"/>
  <c r="K76" i="30"/>
  <c r="J76" i="30"/>
  <c r="L75" i="30"/>
  <c r="K75" i="30"/>
  <c r="J75" i="30"/>
  <c r="J74" i="30"/>
  <c r="L73" i="30"/>
  <c r="K73" i="30"/>
  <c r="J73" i="30"/>
  <c r="J72" i="30"/>
  <c r="L71" i="30"/>
  <c r="K71" i="30"/>
  <c r="J71" i="30"/>
  <c r="J70" i="30"/>
  <c r="J69" i="30"/>
  <c r="J68" i="30"/>
  <c r="L67" i="30"/>
  <c r="K67" i="30"/>
  <c r="J67" i="30"/>
  <c r="J66" i="30"/>
  <c r="L65" i="30"/>
  <c r="K65" i="30"/>
  <c r="J65" i="30"/>
  <c r="L64" i="30"/>
  <c r="K64" i="30"/>
  <c r="J62" i="30"/>
  <c r="L61" i="30"/>
  <c r="K61" i="30"/>
  <c r="J61" i="30"/>
  <c r="J60" i="30"/>
  <c r="M57" i="30"/>
  <c r="J56" i="30"/>
  <c r="J55" i="30"/>
  <c r="J54" i="30"/>
  <c r="L53" i="30"/>
  <c r="K53" i="30"/>
  <c r="J53" i="30"/>
  <c r="L52" i="30"/>
  <c r="K52" i="30"/>
  <c r="J52" i="30"/>
  <c r="L51" i="30"/>
  <c r="K51" i="30"/>
  <c r="J51" i="30"/>
  <c r="J50" i="30"/>
  <c r="J49" i="30"/>
  <c r="L48" i="30"/>
  <c r="K48" i="30"/>
  <c r="J48" i="30"/>
  <c r="L47" i="30"/>
  <c r="K47" i="30"/>
  <c r="J47" i="30"/>
  <c r="J46" i="30"/>
  <c r="L45" i="30"/>
  <c r="K45" i="30"/>
  <c r="J45" i="30"/>
  <c r="J44" i="30"/>
  <c r="L43" i="30"/>
  <c r="K43" i="30"/>
  <c r="J43" i="30"/>
  <c r="J42" i="30"/>
  <c r="J41" i="30"/>
  <c r="J40" i="30"/>
  <c r="L39" i="30"/>
  <c r="K39" i="30"/>
  <c r="J39" i="30"/>
  <c r="L38" i="30"/>
  <c r="K38" i="30"/>
  <c r="L37" i="30"/>
  <c r="K37" i="30"/>
  <c r="J37" i="30"/>
  <c r="J36" i="30"/>
  <c r="J35" i="30"/>
  <c r="L34" i="30"/>
  <c r="K34" i="30"/>
  <c r="J34" i="30"/>
  <c r="L33" i="30"/>
  <c r="K33" i="30"/>
  <c r="J33" i="30"/>
  <c r="J32" i="30"/>
  <c r="L31" i="30"/>
  <c r="K31" i="30"/>
  <c r="J31" i="30"/>
  <c r="L30" i="30"/>
  <c r="K30" i="30"/>
  <c r="J30" i="30"/>
  <c r="J29" i="30"/>
  <c r="J28" i="30"/>
  <c r="L27" i="30"/>
  <c r="K27" i="30"/>
  <c r="J27" i="30"/>
  <c r="J26" i="30"/>
  <c r="L25" i="30"/>
  <c r="K25" i="30"/>
  <c r="J25" i="30"/>
  <c r="L24" i="30"/>
  <c r="J24" i="30"/>
  <c r="J23" i="30"/>
  <c r="J22" i="30"/>
  <c r="L21" i="30"/>
  <c r="K21" i="30"/>
  <c r="M21" i="30" s="1"/>
  <c r="J21" i="30"/>
  <c r="J20" i="30"/>
  <c r="J19" i="30"/>
  <c r="L18" i="30"/>
  <c r="K18" i="30"/>
  <c r="J18" i="30"/>
  <c r="L17" i="30"/>
  <c r="K17" i="30"/>
  <c r="J17" i="30"/>
  <c r="J16" i="30"/>
  <c r="J15" i="30"/>
  <c r="L14" i="30"/>
  <c r="K14" i="30"/>
  <c r="J14" i="30"/>
  <c r="L13" i="30"/>
  <c r="K13" i="30"/>
  <c r="J13" i="30"/>
  <c r="L12" i="30"/>
  <c r="K12" i="30"/>
  <c r="J12" i="30"/>
  <c r="L11" i="30"/>
  <c r="K11" i="30"/>
  <c r="J11" i="30"/>
  <c r="L10" i="30"/>
  <c r="K10" i="30"/>
  <c r="J10" i="30"/>
  <c r="J9" i="30"/>
  <c r="L8" i="30"/>
  <c r="K8" i="30"/>
  <c r="J8" i="30"/>
  <c r="J7" i="30"/>
  <c r="L6" i="30"/>
  <c r="J5" i="30"/>
  <c r="L4" i="30"/>
  <c r="K4" i="30"/>
  <c r="J4" i="30"/>
  <c r="J3" i="30"/>
  <c r="J2" i="30"/>
  <c r="M240" i="30" l="1"/>
  <c r="M236" i="30"/>
  <c r="M233" i="30"/>
  <c r="M231" i="30"/>
  <c r="M230" i="30"/>
  <c r="M226" i="30"/>
  <c r="M221" i="30"/>
  <c r="M216" i="30"/>
  <c r="M207" i="30"/>
  <c r="M202" i="30"/>
  <c r="M200" i="30"/>
  <c r="M198" i="30"/>
  <c r="N198" i="30" s="1"/>
  <c r="M195" i="30"/>
  <c r="M191" i="30"/>
  <c r="M186" i="30"/>
  <c r="M184" i="30"/>
  <c r="M174" i="30"/>
  <c r="M172" i="30"/>
  <c r="M171" i="30"/>
  <c r="O53" i="21" s="1"/>
  <c r="M170" i="30"/>
  <c r="M169" i="30"/>
  <c r="M168" i="30"/>
  <c r="M167" i="30"/>
  <c r="M165" i="30"/>
  <c r="M161" i="30"/>
  <c r="O52" i="21" s="1"/>
  <c r="M159" i="30"/>
  <c r="M154" i="30"/>
  <c r="M152" i="30"/>
  <c r="M151" i="30"/>
  <c r="M148" i="30"/>
  <c r="M146" i="30"/>
  <c r="M145" i="30"/>
  <c r="M143" i="30"/>
  <c r="M142" i="30"/>
  <c r="M140" i="30"/>
  <c r="M138" i="30"/>
  <c r="M136" i="30"/>
  <c r="O51" i="21" s="1"/>
  <c r="M135" i="30"/>
  <c r="O50" i="21" s="1"/>
  <c r="M134" i="30"/>
  <c r="M133" i="30"/>
  <c r="M129" i="30"/>
  <c r="M123" i="30"/>
  <c r="M120" i="30"/>
  <c r="M119" i="30"/>
  <c r="M118" i="30"/>
  <c r="M116" i="30"/>
  <c r="M115" i="30"/>
  <c r="M112" i="30"/>
  <c r="M111" i="30"/>
  <c r="M108" i="30"/>
  <c r="M105" i="30"/>
  <c r="M103" i="30"/>
  <c r="M98" i="30"/>
  <c r="M95" i="30"/>
  <c r="M90" i="30"/>
  <c r="M87" i="30"/>
  <c r="M85" i="30"/>
  <c r="M83" i="30"/>
  <c r="M79" i="30"/>
  <c r="M76" i="30"/>
  <c r="O49" i="21" s="1"/>
  <c r="M75" i="30"/>
  <c r="M73" i="30"/>
  <c r="M71" i="30"/>
  <c r="M67" i="30"/>
  <c r="M65" i="30"/>
  <c r="M64" i="30"/>
  <c r="M61" i="30"/>
  <c r="M53" i="30"/>
  <c r="N53" i="30" s="1"/>
  <c r="M52" i="30"/>
  <c r="M51" i="30"/>
  <c r="O45" i="21" s="1"/>
  <c r="M48" i="30"/>
  <c r="M47" i="30"/>
  <c r="M45" i="30"/>
  <c r="M43" i="30"/>
  <c r="M39" i="30"/>
  <c r="M38" i="30"/>
  <c r="M37" i="30"/>
  <c r="M34" i="30"/>
  <c r="M33" i="30"/>
  <c r="M31" i="30"/>
  <c r="M30" i="30"/>
  <c r="M27" i="30"/>
  <c r="M25" i="30"/>
  <c r="M24" i="30"/>
  <c r="M18" i="30"/>
  <c r="O39" i="21" s="1"/>
  <c r="M17" i="30"/>
  <c r="M14" i="30"/>
  <c r="M13" i="30"/>
  <c r="M12" i="30"/>
  <c r="M11" i="30"/>
  <c r="M10" i="30"/>
  <c r="M8" i="30"/>
  <c r="M6" i="30"/>
  <c r="M4" i="30"/>
  <c r="J228" i="27"/>
  <c r="J227" i="27"/>
  <c r="K216" i="27"/>
  <c r="K211" i="27"/>
  <c r="L211" i="27"/>
  <c r="J199" i="27"/>
  <c r="J198" i="27"/>
  <c r="J115" i="27"/>
  <c r="K115" i="27"/>
  <c r="L115" i="27"/>
  <c r="N230" i="30" l="1"/>
  <c r="N172" i="30"/>
  <c r="N115" i="30"/>
  <c r="N83" i="30"/>
  <c r="N165" i="30"/>
  <c r="N148" i="30"/>
  <c r="N138" i="30"/>
  <c r="N123" i="30"/>
  <c r="N38" i="30"/>
  <c r="N21" i="30"/>
  <c r="N2" i="30"/>
  <c r="M211" i="27"/>
  <c r="M115" i="27"/>
  <c r="J210" i="29"/>
  <c r="L209" i="29"/>
  <c r="K209" i="29"/>
  <c r="J209" i="29"/>
  <c r="J208" i="29"/>
  <c r="J207" i="29"/>
  <c r="L206" i="29"/>
  <c r="K206" i="29"/>
  <c r="J206" i="29"/>
  <c r="J205" i="29"/>
  <c r="J204" i="29"/>
  <c r="L203" i="29"/>
  <c r="K203" i="29"/>
  <c r="J203" i="29"/>
  <c r="J202" i="29"/>
  <c r="L201" i="29"/>
  <c r="K201" i="29"/>
  <c r="J201" i="29"/>
  <c r="L200" i="29"/>
  <c r="K200" i="29"/>
  <c r="J200" i="29"/>
  <c r="J199" i="29"/>
  <c r="J198" i="29"/>
  <c r="J196" i="29"/>
  <c r="J195" i="29"/>
  <c r="J194" i="29"/>
  <c r="L193" i="29"/>
  <c r="K193" i="29"/>
  <c r="J193" i="29"/>
  <c r="J192" i="29"/>
  <c r="J190" i="29"/>
  <c r="L189" i="29"/>
  <c r="K189" i="29"/>
  <c r="J189" i="29"/>
  <c r="J188" i="29"/>
  <c r="J187" i="29"/>
  <c r="J186" i="29"/>
  <c r="L185" i="29"/>
  <c r="K185" i="29"/>
  <c r="J185" i="29"/>
  <c r="J184" i="29"/>
  <c r="J183" i="29"/>
  <c r="J182" i="29"/>
  <c r="L181" i="29"/>
  <c r="K181" i="29"/>
  <c r="J181" i="29"/>
  <c r="J180" i="29"/>
  <c r="J179" i="29"/>
  <c r="L178" i="29"/>
  <c r="K178" i="29"/>
  <c r="J178" i="29"/>
  <c r="J177" i="29"/>
  <c r="L176" i="29"/>
  <c r="K176" i="29"/>
  <c r="J176" i="29"/>
  <c r="J174" i="29"/>
  <c r="J173" i="29"/>
  <c r="L172" i="29"/>
  <c r="K172" i="29"/>
  <c r="J172" i="29"/>
  <c r="J171" i="29"/>
  <c r="J170" i="29"/>
  <c r="J169" i="29"/>
  <c r="L168" i="29"/>
  <c r="K168" i="29"/>
  <c r="J168" i="29"/>
  <c r="J167" i="29"/>
  <c r="J166" i="29"/>
  <c r="J165" i="29"/>
  <c r="J164" i="29"/>
  <c r="L163" i="29"/>
  <c r="K163" i="29"/>
  <c r="J163" i="29"/>
  <c r="J162" i="29"/>
  <c r="L161" i="29"/>
  <c r="K161" i="29"/>
  <c r="J161" i="29"/>
  <c r="J160" i="29"/>
  <c r="J159" i="29"/>
  <c r="J158" i="29"/>
  <c r="J157" i="29"/>
  <c r="J156" i="29"/>
  <c r="J155" i="29"/>
  <c r="J154" i="29"/>
  <c r="J153" i="29"/>
  <c r="J152" i="29"/>
  <c r="L151" i="29"/>
  <c r="K151" i="29"/>
  <c r="J151" i="29"/>
  <c r="J150" i="29"/>
  <c r="L149" i="29"/>
  <c r="K149" i="29"/>
  <c r="J149" i="29"/>
  <c r="L148" i="29"/>
  <c r="K148" i="29"/>
  <c r="J148" i="29"/>
  <c r="L147" i="29"/>
  <c r="K147" i="29"/>
  <c r="J147" i="29"/>
  <c r="L146" i="29"/>
  <c r="K146" i="29"/>
  <c r="J146" i="29"/>
  <c r="L145" i="29"/>
  <c r="K145" i="29"/>
  <c r="J145" i="29"/>
  <c r="L144" i="29"/>
  <c r="K144" i="29"/>
  <c r="J144" i="29"/>
  <c r="J143" i="29"/>
  <c r="L142" i="29"/>
  <c r="K142" i="29"/>
  <c r="J142" i="29"/>
  <c r="J141" i="29"/>
  <c r="J140" i="29"/>
  <c r="J139" i="29"/>
  <c r="L138" i="29"/>
  <c r="K138" i="29"/>
  <c r="J138" i="29"/>
  <c r="J137" i="29"/>
  <c r="L136" i="29"/>
  <c r="K136" i="29"/>
  <c r="J136" i="29"/>
  <c r="J135" i="29"/>
  <c r="J134" i="29"/>
  <c r="J133" i="29"/>
  <c r="L132" i="29"/>
  <c r="K132" i="29"/>
  <c r="J132" i="29"/>
  <c r="J131" i="29"/>
  <c r="L130" i="29"/>
  <c r="K130" i="29"/>
  <c r="J130" i="29"/>
  <c r="L129" i="29"/>
  <c r="K129" i="29"/>
  <c r="J129" i="29"/>
  <c r="J128" i="29"/>
  <c r="J127" i="29"/>
  <c r="K126" i="29"/>
  <c r="J126" i="29"/>
  <c r="L125" i="29"/>
  <c r="K125" i="29"/>
  <c r="J125" i="29"/>
  <c r="J124" i="29"/>
  <c r="L123" i="29"/>
  <c r="K123" i="29"/>
  <c r="J123" i="29"/>
  <c r="L122" i="29"/>
  <c r="K122" i="29"/>
  <c r="J122" i="29"/>
  <c r="J121" i="29"/>
  <c r="L120" i="29"/>
  <c r="K120" i="29"/>
  <c r="J120" i="29"/>
  <c r="J119" i="29"/>
  <c r="J117" i="29"/>
  <c r="L116" i="29"/>
  <c r="K116" i="29"/>
  <c r="J116" i="29"/>
  <c r="L115" i="29"/>
  <c r="K115" i="29"/>
  <c r="J115" i="29"/>
  <c r="L114" i="29"/>
  <c r="K114" i="29"/>
  <c r="J114" i="29"/>
  <c r="L113" i="29"/>
  <c r="K113" i="29"/>
  <c r="J113" i="29"/>
  <c r="J112" i="29"/>
  <c r="L111" i="29"/>
  <c r="K111" i="29"/>
  <c r="J111" i="29"/>
  <c r="J110" i="29"/>
  <c r="J109" i="29"/>
  <c r="J108" i="29"/>
  <c r="L107" i="29"/>
  <c r="K107" i="29"/>
  <c r="J107" i="29"/>
  <c r="J106" i="29"/>
  <c r="L105" i="29"/>
  <c r="K105" i="29"/>
  <c r="J105" i="29"/>
  <c r="L104" i="29"/>
  <c r="K104" i="29"/>
  <c r="J104" i="29"/>
  <c r="L103" i="29"/>
  <c r="K103" i="29"/>
  <c r="J103" i="29"/>
  <c r="J102" i="29"/>
  <c r="L101" i="29"/>
  <c r="K101" i="29"/>
  <c r="J101" i="29"/>
  <c r="L100" i="29"/>
  <c r="K100" i="29"/>
  <c r="J100" i="29"/>
  <c r="J99" i="29"/>
  <c r="L98" i="29"/>
  <c r="K98" i="29"/>
  <c r="J98" i="29"/>
  <c r="L97" i="29"/>
  <c r="K97" i="29"/>
  <c r="J97" i="29"/>
  <c r="J96" i="29"/>
  <c r="J95" i="29"/>
  <c r="L94" i="29"/>
  <c r="K94" i="29"/>
  <c r="J94" i="29"/>
  <c r="J93" i="29"/>
  <c r="J92" i="29"/>
  <c r="L91" i="29"/>
  <c r="K91" i="29"/>
  <c r="J91" i="29"/>
  <c r="J90" i="29"/>
  <c r="L89" i="29"/>
  <c r="K89" i="29"/>
  <c r="J89" i="29"/>
  <c r="J88" i="29"/>
  <c r="J87" i="29"/>
  <c r="L86" i="29"/>
  <c r="K86" i="29"/>
  <c r="J86" i="29"/>
  <c r="J85" i="29"/>
  <c r="L84" i="29"/>
  <c r="K84" i="29"/>
  <c r="J84" i="29"/>
  <c r="J83" i="29"/>
  <c r="L82" i="29"/>
  <c r="K82" i="29"/>
  <c r="J82" i="29"/>
  <c r="J81" i="29"/>
  <c r="J80" i="29"/>
  <c r="L79" i="29"/>
  <c r="K79" i="29"/>
  <c r="J79" i="29"/>
  <c r="J78" i="29"/>
  <c r="L77" i="29"/>
  <c r="K77" i="29"/>
  <c r="J77" i="29"/>
  <c r="J76" i="29"/>
  <c r="L75" i="29"/>
  <c r="K75" i="29"/>
  <c r="J75" i="29"/>
  <c r="J74" i="29"/>
  <c r="J73" i="29"/>
  <c r="L72" i="29"/>
  <c r="K72" i="29"/>
  <c r="J72" i="29"/>
  <c r="J71" i="29"/>
  <c r="L70" i="29"/>
  <c r="K70" i="29"/>
  <c r="J70" i="29"/>
  <c r="L69" i="29"/>
  <c r="K69" i="29"/>
  <c r="J69" i="29"/>
  <c r="J68" i="29"/>
  <c r="J66" i="29"/>
  <c r="L65" i="29"/>
  <c r="K65" i="29"/>
  <c r="J65" i="29"/>
  <c r="J64" i="29"/>
  <c r="J63" i="29"/>
  <c r="L62" i="29"/>
  <c r="K62" i="29"/>
  <c r="J62" i="29"/>
  <c r="L59" i="29"/>
  <c r="K59" i="29"/>
  <c r="J59" i="29"/>
  <c r="J58" i="29"/>
  <c r="J57" i="29"/>
  <c r="L56" i="29"/>
  <c r="K56" i="29"/>
  <c r="J56" i="29"/>
  <c r="L55" i="29"/>
  <c r="K55" i="29"/>
  <c r="J55" i="29"/>
  <c r="J54" i="29"/>
  <c r="L53" i="29"/>
  <c r="K53" i="29"/>
  <c r="J53" i="29"/>
  <c r="J52" i="29"/>
  <c r="J49" i="29"/>
  <c r="L48" i="29"/>
  <c r="K48" i="29"/>
  <c r="J48" i="29"/>
  <c r="L47" i="29"/>
  <c r="K47" i="29"/>
  <c r="J47" i="29"/>
  <c r="J46" i="29"/>
  <c r="J45" i="29"/>
  <c r="L44" i="29"/>
  <c r="K44" i="29"/>
  <c r="J44" i="29"/>
  <c r="L43" i="29"/>
  <c r="K43" i="29"/>
  <c r="J43" i="29"/>
  <c r="L42" i="29"/>
  <c r="K42" i="29"/>
  <c r="J42" i="29"/>
  <c r="L41" i="29"/>
  <c r="K41" i="29"/>
  <c r="J41" i="29"/>
  <c r="J40" i="29"/>
  <c r="J39" i="29"/>
  <c r="J38" i="29"/>
  <c r="L37" i="29"/>
  <c r="J37" i="29"/>
  <c r="L36" i="29"/>
  <c r="L35" i="29"/>
  <c r="K35" i="29"/>
  <c r="J35" i="29"/>
  <c r="J34" i="29"/>
  <c r="J33" i="29"/>
  <c r="L32" i="29"/>
  <c r="K32" i="29"/>
  <c r="J32" i="29"/>
  <c r="L31" i="29"/>
  <c r="K31" i="29"/>
  <c r="J31" i="29"/>
  <c r="L30" i="29"/>
  <c r="K30" i="29"/>
  <c r="J30" i="29"/>
  <c r="K29" i="29"/>
  <c r="J29" i="29"/>
  <c r="J28" i="29"/>
  <c r="J27" i="29"/>
  <c r="J26" i="29"/>
  <c r="J24" i="29"/>
  <c r="J23" i="29"/>
  <c r="J22" i="29"/>
  <c r="L21" i="29"/>
  <c r="K21" i="29"/>
  <c r="J21" i="29"/>
  <c r="J20" i="29"/>
  <c r="J19" i="29"/>
  <c r="L18" i="29"/>
  <c r="K18" i="29"/>
  <c r="J18" i="29"/>
  <c r="L17" i="29"/>
  <c r="K17" i="29"/>
  <c r="J17" i="29"/>
  <c r="J16" i="29"/>
  <c r="L14" i="29"/>
  <c r="K14" i="29"/>
  <c r="J14" i="29"/>
  <c r="L13" i="29"/>
  <c r="K13" i="29"/>
  <c r="J13" i="29"/>
  <c r="L12" i="29"/>
  <c r="K12" i="29"/>
  <c r="J12" i="29"/>
  <c r="L11" i="29"/>
  <c r="K11" i="29"/>
  <c r="J11" i="29"/>
  <c r="L10" i="29"/>
  <c r="K10" i="29"/>
  <c r="J10" i="29"/>
  <c r="J9" i="29"/>
  <c r="J7" i="29"/>
  <c r="L6" i="29"/>
  <c r="K6" i="29"/>
  <c r="J6" i="29"/>
  <c r="J5" i="29"/>
  <c r="L4" i="29"/>
  <c r="K4" i="29"/>
  <c r="J4" i="29"/>
  <c r="J3" i="29"/>
  <c r="L2" i="29"/>
  <c r="K2" i="29"/>
  <c r="J2" i="29"/>
  <c r="M174" i="29" l="1"/>
  <c r="M100" i="29"/>
  <c r="M12" i="29"/>
  <c r="M24" i="29"/>
  <c r="M44" i="29"/>
  <c r="E49" i="21" s="1"/>
  <c r="M75" i="29"/>
  <c r="M77" i="29"/>
  <c r="M130" i="29"/>
  <c r="M4" i="29"/>
  <c r="M176" i="29"/>
  <c r="M48" i="29"/>
  <c r="M132" i="29"/>
  <c r="M145" i="29"/>
  <c r="M185" i="29"/>
  <c r="E69" i="21" s="1"/>
  <c r="M181" i="29"/>
  <c r="M203" i="29"/>
  <c r="M149" i="29"/>
  <c r="M14" i="29"/>
  <c r="E42" i="21" s="1"/>
  <c r="M37" i="29"/>
  <c r="M56" i="29"/>
  <c r="M62" i="29"/>
  <c r="M69" i="29"/>
  <c r="E52" i="21" s="1"/>
  <c r="M142" i="29"/>
  <c r="M209" i="29"/>
  <c r="E73" i="21" s="1"/>
  <c r="M2" i="29"/>
  <c r="M30" i="29"/>
  <c r="E45" i="21" s="1"/>
  <c r="M111" i="29"/>
  <c r="M136" i="29"/>
  <c r="M151" i="29"/>
  <c r="M161" i="29"/>
  <c r="M67" i="29"/>
  <c r="E51" i="21" s="1"/>
  <c r="M21" i="29"/>
  <c r="M91" i="29"/>
  <c r="M27" i="29"/>
  <c r="M72" i="29"/>
  <c r="E54" i="21" s="1"/>
  <c r="M193" i="29"/>
  <c r="E70" i="21" s="1"/>
  <c r="M206" i="29"/>
  <c r="E72" i="21" s="1"/>
  <c r="M43" i="29"/>
  <c r="M103" i="29"/>
  <c r="M178" i="29"/>
  <c r="M201" i="29"/>
  <c r="M94" i="29"/>
  <c r="E55" i="21" s="1"/>
  <c r="M6" i="29"/>
  <c r="M18" i="29"/>
  <c r="E44" i="21" s="1"/>
  <c r="M82" i="29"/>
  <c r="M125" i="29"/>
  <c r="E62" i="21" s="1"/>
  <c r="M41" i="29"/>
  <c r="M47" i="29"/>
  <c r="E50" i="21" s="1"/>
  <c r="M84" i="29"/>
  <c r="M116" i="29"/>
  <c r="E61" i="21" s="1"/>
  <c r="M98" i="29"/>
  <c r="E57" i="21" s="1"/>
  <c r="M107" i="29"/>
  <c r="M138" i="29"/>
  <c r="E64" i="21" s="1"/>
  <c r="M148" i="29"/>
  <c r="E66" i="21" s="1"/>
  <c r="M163" i="29"/>
  <c r="M31" i="29"/>
  <c r="E46" i="21" s="1"/>
  <c r="M36" i="29"/>
  <c r="M70" i="29"/>
  <c r="E53" i="21" s="1"/>
  <c r="M146" i="29"/>
  <c r="M13" i="29"/>
  <c r="E41" i="21" s="1"/>
  <c r="M42" i="29"/>
  <c r="M59" i="29"/>
  <c r="M65" i="29"/>
  <c r="M105" i="29"/>
  <c r="E59" i="21" s="1"/>
  <c r="M29" i="29"/>
  <c r="M79" i="29"/>
  <c r="M113" i="29"/>
  <c r="M126" i="29"/>
  <c r="E63" i="21" s="1"/>
  <c r="M122" i="29"/>
  <c r="M86" i="29"/>
  <c r="M101" i="29"/>
  <c r="M17" i="29"/>
  <c r="E43" i="21" s="1"/>
  <c r="M53" i="29"/>
  <c r="N49" i="29" s="1"/>
  <c r="M123" i="29"/>
  <c r="M144" i="29"/>
  <c r="M147" i="29"/>
  <c r="E65" i="21" s="1"/>
  <c r="M168" i="29"/>
  <c r="E67" i="21" s="1"/>
  <c r="M97" i="29"/>
  <c r="E56" i="21" s="1"/>
  <c r="M114" i="29"/>
  <c r="M127" i="29"/>
  <c r="M189" i="29"/>
  <c r="M32" i="29"/>
  <c r="E47" i="21" s="1"/>
  <c r="M35" i="29"/>
  <c r="E48" i="21" s="1"/>
  <c r="M89" i="29"/>
  <c r="M104" i="29"/>
  <c r="E58" i="21" s="1"/>
  <c r="M55" i="29"/>
  <c r="M115" i="29"/>
  <c r="E60" i="21" s="1"/>
  <c r="M120" i="29"/>
  <c r="M129" i="29"/>
  <c r="M172" i="29"/>
  <c r="E68" i="21" s="1"/>
  <c r="M200" i="29"/>
  <c r="M11" i="29"/>
  <c r="E40" i="21" s="1"/>
  <c r="M10" i="29"/>
  <c r="E39" i="21" s="1"/>
  <c r="N2" i="29" l="1"/>
  <c r="D74" i="21"/>
  <c r="N75" i="29"/>
  <c r="N100" i="29"/>
  <c r="N149" i="29"/>
  <c r="N36" i="29"/>
  <c r="N127" i="29"/>
  <c r="N21" i="29"/>
  <c r="N174" i="29"/>
  <c r="N200" i="29"/>
  <c r="N107" i="29"/>
  <c r="N119" i="29"/>
  <c r="N142" i="29"/>
  <c r="L64" i="27"/>
  <c r="K64" i="27"/>
  <c r="J64" i="27"/>
  <c r="J57" i="27"/>
  <c r="J58" i="27"/>
  <c r="L57" i="27"/>
  <c r="K57" i="27"/>
  <c r="M64" i="27" l="1"/>
  <c r="M57" i="27"/>
  <c r="J241" i="27" l="1"/>
  <c r="L240" i="27"/>
  <c r="K240" i="27"/>
  <c r="J240" i="27"/>
  <c r="J239" i="27"/>
  <c r="J238" i="27"/>
  <c r="J237" i="27"/>
  <c r="L236" i="27"/>
  <c r="K236" i="27"/>
  <c r="J236" i="27"/>
  <c r="J235" i="27"/>
  <c r="J234" i="27"/>
  <c r="L233" i="27"/>
  <c r="K233" i="27"/>
  <c r="J233" i="27"/>
  <c r="J232" i="27"/>
  <c r="L231" i="27"/>
  <c r="K231" i="27"/>
  <c r="J231" i="27"/>
  <c r="L230" i="27"/>
  <c r="K230" i="27"/>
  <c r="J230" i="27"/>
  <c r="J229" i="27"/>
  <c r="L226" i="27"/>
  <c r="K226" i="27"/>
  <c r="J226" i="27"/>
  <c r="J225" i="27"/>
  <c r="J224" i="27"/>
  <c r="J223" i="27"/>
  <c r="J222" i="27"/>
  <c r="L221" i="27"/>
  <c r="K221" i="27"/>
  <c r="J221" i="27"/>
  <c r="J220" i="27"/>
  <c r="J219" i="27"/>
  <c r="J218" i="27"/>
  <c r="J217" i="27"/>
  <c r="L216" i="27"/>
  <c r="J216" i="27"/>
  <c r="J215" i="27"/>
  <c r="J214" i="27"/>
  <c r="J213" i="27"/>
  <c r="J212" i="27"/>
  <c r="J211" i="27"/>
  <c r="J210" i="27"/>
  <c r="J209" i="27"/>
  <c r="J208" i="27"/>
  <c r="L207" i="27"/>
  <c r="K207" i="27"/>
  <c r="J207" i="27"/>
  <c r="J206" i="27"/>
  <c r="J205" i="27"/>
  <c r="J204" i="27"/>
  <c r="J203" i="27"/>
  <c r="L202" i="27"/>
  <c r="K202" i="27"/>
  <c r="J202" i="27"/>
  <c r="J201" i="27"/>
  <c r="L200" i="27"/>
  <c r="K200" i="27"/>
  <c r="J200" i="27"/>
  <c r="L198" i="27"/>
  <c r="K198" i="27"/>
  <c r="J197" i="27"/>
  <c r="J196" i="27"/>
  <c r="L195" i="27"/>
  <c r="K195" i="27"/>
  <c r="J195" i="27"/>
  <c r="J194" i="27"/>
  <c r="J193" i="27"/>
  <c r="J192" i="27"/>
  <c r="L191" i="27"/>
  <c r="K191" i="27"/>
  <c r="J191" i="27"/>
  <c r="J190" i="27"/>
  <c r="J189" i="27"/>
  <c r="J188" i="27"/>
  <c r="J187" i="27"/>
  <c r="L186" i="27"/>
  <c r="K186" i="27"/>
  <c r="J186" i="27"/>
  <c r="J185" i="27"/>
  <c r="L184" i="27"/>
  <c r="K184" i="27"/>
  <c r="J184" i="27"/>
  <c r="J183" i="27"/>
  <c r="J182" i="27"/>
  <c r="J181" i="27"/>
  <c r="J180" i="27"/>
  <c r="J179" i="27"/>
  <c r="J178" i="27"/>
  <c r="J177" i="27"/>
  <c r="J176" i="27"/>
  <c r="J175" i="27"/>
  <c r="L174" i="27"/>
  <c r="K174" i="27"/>
  <c r="J174" i="27"/>
  <c r="J173" i="27"/>
  <c r="L172" i="27"/>
  <c r="K172" i="27"/>
  <c r="J172" i="27"/>
  <c r="L171" i="27"/>
  <c r="K171" i="27"/>
  <c r="J171" i="27"/>
  <c r="L170" i="27"/>
  <c r="K170" i="27"/>
  <c r="J170" i="27"/>
  <c r="L169" i="27"/>
  <c r="K169" i="27"/>
  <c r="J169" i="27"/>
  <c r="L168" i="27"/>
  <c r="K168" i="27"/>
  <c r="J168" i="27"/>
  <c r="L167" i="27"/>
  <c r="K167" i="27"/>
  <c r="J167" i="27"/>
  <c r="J166" i="27"/>
  <c r="L165" i="27"/>
  <c r="K165" i="27"/>
  <c r="J165" i="27"/>
  <c r="J164" i="27"/>
  <c r="J163" i="27"/>
  <c r="J162" i="27"/>
  <c r="L161" i="27"/>
  <c r="K161" i="27"/>
  <c r="J161" i="27"/>
  <c r="J160" i="27"/>
  <c r="L159" i="27"/>
  <c r="K159" i="27"/>
  <c r="J159" i="27"/>
  <c r="J158" i="27"/>
  <c r="J157" i="27"/>
  <c r="J156" i="27"/>
  <c r="J155" i="27"/>
  <c r="L154" i="27"/>
  <c r="K154" i="27"/>
  <c r="J154" i="27"/>
  <c r="J153" i="27"/>
  <c r="L152" i="27"/>
  <c r="K152" i="27"/>
  <c r="J152" i="27"/>
  <c r="L151" i="27"/>
  <c r="K151" i="27"/>
  <c r="J151" i="27"/>
  <c r="J150" i="27"/>
  <c r="J149" i="27"/>
  <c r="L148" i="27"/>
  <c r="K148" i="27"/>
  <c r="J148" i="27"/>
  <c r="J147" i="27"/>
  <c r="L146" i="27"/>
  <c r="K146" i="27"/>
  <c r="J146" i="27"/>
  <c r="L145" i="27"/>
  <c r="K145" i="27"/>
  <c r="J145" i="27"/>
  <c r="J144" i="27"/>
  <c r="L143" i="27"/>
  <c r="K143" i="27"/>
  <c r="J143" i="27"/>
  <c r="L142" i="27"/>
  <c r="K142" i="27"/>
  <c r="J142" i="27"/>
  <c r="J141" i="27"/>
  <c r="L140" i="27"/>
  <c r="K140" i="27"/>
  <c r="J140" i="27"/>
  <c r="J139" i="27"/>
  <c r="L138" i="27"/>
  <c r="K138" i="27"/>
  <c r="J138" i="27"/>
  <c r="J137" i="27"/>
  <c r="L136" i="27"/>
  <c r="K136" i="27"/>
  <c r="J136" i="27"/>
  <c r="L135" i="27"/>
  <c r="K135" i="27"/>
  <c r="J135" i="27"/>
  <c r="L134" i="27"/>
  <c r="K134" i="27"/>
  <c r="J134" i="27"/>
  <c r="L133" i="27"/>
  <c r="K133" i="27"/>
  <c r="J133" i="27"/>
  <c r="J132" i="27"/>
  <c r="J131" i="27"/>
  <c r="J130" i="27"/>
  <c r="L129" i="27"/>
  <c r="K129" i="27"/>
  <c r="J129" i="27"/>
  <c r="J128" i="27"/>
  <c r="J127" i="27"/>
  <c r="J126" i="27"/>
  <c r="J125" i="27"/>
  <c r="J124" i="27"/>
  <c r="L123" i="27"/>
  <c r="K123" i="27"/>
  <c r="J123" i="27"/>
  <c r="J122" i="27"/>
  <c r="J121" i="27"/>
  <c r="L120" i="27"/>
  <c r="K120" i="27"/>
  <c r="J120" i="27"/>
  <c r="L119" i="27"/>
  <c r="K119" i="27"/>
  <c r="J119" i="27"/>
  <c r="L118" i="27"/>
  <c r="K118" i="27"/>
  <c r="J118" i="27"/>
  <c r="J117" i="27"/>
  <c r="L116" i="27"/>
  <c r="K116" i="27"/>
  <c r="J116" i="27"/>
  <c r="J114" i="27"/>
  <c r="J113" i="27"/>
  <c r="L112" i="27"/>
  <c r="K112" i="27"/>
  <c r="J112" i="27"/>
  <c r="L111" i="27"/>
  <c r="K111" i="27"/>
  <c r="J111" i="27"/>
  <c r="J110" i="27"/>
  <c r="J109" i="27"/>
  <c r="L108" i="27"/>
  <c r="K108" i="27"/>
  <c r="J108" i="27"/>
  <c r="J107" i="27"/>
  <c r="J106" i="27"/>
  <c r="L105" i="27"/>
  <c r="K105" i="27"/>
  <c r="J105" i="27"/>
  <c r="J104" i="27"/>
  <c r="L103" i="27"/>
  <c r="K103" i="27"/>
  <c r="J103" i="27"/>
  <c r="J102" i="27"/>
  <c r="J101" i="27"/>
  <c r="J100" i="27"/>
  <c r="J99" i="27"/>
  <c r="L98" i="27"/>
  <c r="K98" i="27"/>
  <c r="J98" i="27"/>
  <c r="J97" i="27"/>
  <c r="J96" i="27"/>
  <c r="L95" i="27"/>
  <c r="K95" i="27"/>
  <c r="J95" i="27"/>
  <c r="J94" i="27"/>
  <c r="J93" i="27"/>
  <c r="J92" i="27"/>
  <c r="J91" i="27"/>
  <c r="L90" i="27"/>
  <c r="K90" i="27"/>
  <c r="J90" i="27"/>
  <c r="J89" i="27"/>
  <c r="J88" i="27"/>
  <c r="L87" i="27"/>
  <c r="K87" i="27"/>
  <c r="J87" i="27"/>
  <c r="J86" i="27"/>
  <c r="L85" i="27"/>
  <c r="K85" i="27"/>
  <c r="J85" i="27"/>
  <c r="J84" i="27"/>
  <c r="L83" i="27"/>
  <c r="K83" i="27"/>
  <c r="J83" i="27"/>
  <c r="J82" i="27"/>
  <c r="J81" i="27"/>
  <c r="J80" i="27"/>
  <c r="L79" i="27"/>
  <c r="K79" i="27"/>
  <c r="J79" i="27"/>
  <c r="J78" i="27"/>
  <c r="J77" i="27"/>
  <c r="L76" i="27"/>
  <c r="K76" i="27"/>
  <c r="J76" i="27"/>
  <c r="L75" i="27"/>
  <c r="K75" i="27"/>
  <c r="J75" i="27"/>
  <c r="J74" i="27"/>
  <c r="L73" i="27"/>
  <c r="K73" i="27"/>
  <c r="J73" i="27"/>
  <c r="J72" i="27"/>
  <c r="L71" i="27"/>
  <c r="K71" i="27"/>
  <c r="J71" i="27"/>
  <c r="J70" i="27"/>
  <c r="J69" i="27"/>
  <c r="J68" i="27"/>
  <c r="L67" i="27"/>
  <c r="K67" i="27"/>
  <c r="J67" i="27"/>
  <c r="J66" i="27"/>
  <c r="L65" i="27"/>
  <c r="K65" i="27"/>
  <c r="J65" i="27"/>
  <c r="J63" i="27"/>
  <c r="J62" i="27"/>
  <c r="L61" i="27"/>
  <c r="K61" i="27"/>
  <c r="J61" i="27"/>
  <c r="J60" i="27"/>
  <c r="L59" i="27"/>
  <c r="K59" i="27"/>
  <c r="J59" i="27"/>
  <c r="J56" i="27"/>
  <c r="J55" i="27"/>
  <c r="J54" i="27"/>
  <c r="L53" i="27"/>
  <c r="K53" i="27"/>
  <c r="J53" i="27"/>
  <c r="L52" i="27"/>
  <c r="K52" i="27"/>
  <c r="J52" i="27"/>
  <c r="L51" i="27"/>
  <c r="K51" i="27"/>
  <c r="J51" i="27"/>
  <c r="J50" i="27"/>
  <c r="J49" i="27"/>
  <c r="L48" i="27"/>
  <c r="K48" i="27"/>
  <c r="J48" i="27"/>
  <c r="L47" i="27"/>
  <c r="K47" i="27"/>
  <c r="J47" i="27"/>
  <c r="J46" i="27"/>
  <c r="L45" i="27"/>
  <c r="K45" i="27"/>
  <c r="J45" i="27"/>
  <c r="J44" i="27"/>
  <c r="L43" i="27"/>
  <c r="K43" i="27"/>
  <c r="J43" i="27"/>
  <c r="J42" i="27"/>
  <c r="J41" i="27"/>
  <c r="J40" i="27"/>
  <c r="L39" i="27"/>
  <c r="K39" i="27"/>
  <c r="J39" i="27"/>
  <c r="L38" i="27"/>
  <c r="K38" i="27"/>
  <c r="L37" i="27"/>
  <c r="K37" i="27"/>
  <c r="J37" i="27"/>
  <c r="J36" i="27"/>
  <c r="J35" i="27"/>
  <c r="L34" i="27"/>
  <c r="K34" i="27"/>
  <c r="J34" i="27"/>
  <c r="L33" i="27"/>
  <c r="K33" i="27"/>
  <c r="J33" i="27"/>
  <c r="J32" i="27"/>
  <c r="L31" i="27"/>
  <c r="K31" i="27"/>
  <c r="J31" i="27"/>
  <c r="L30" i="27"/>
  <c r="K30" i="27"/>
  <c r="J30" i="27"/>
  <c r="J29" i="27"/>
  <c r="J28" i="27"/>
  <c r="L27" i="27"/>
  <c r="K27" i="27"/>
  <c r="J27" i="27"/>
  <c r="J26" i="27"/>
  <c r="L25" i="27"/>
  <c r="K25" i="27"/>
  <c r="J25" i="27"/>
  <c r="L24" i="27"/>
  <c r="K24" i="27"/>
  <c r="J24" i="27"/>
  <c r="J23" i="27"/>
  <c r="J22" i="27"/>
  <c r="L21" i="27"/>
  <c r="K21" i="27"/>
  <c r="J21" i="27"/>
  <c r="J20" i="27"/>
  <c r="J19" i="27"/>
  <c r="J18" i="27"/>
  <c r="J17" i="27"/>
  <c r="J16" i="27"/>
  <c r="J15" i="27"/>
  <c r="J14" i="27"/>
  <c r="J13" i="27"/>
  <c r="J12" i="27"/>
  <c r="J11" i="27"/>
  <c r="J10" i="27"/>
  <c r="J9" i="27"/>
  <c r="J8" i="27"/>
  <c r="J7" i="27"/>
  <c r="J6" i="27"/>
  <c r="J5" i="27"/>
  <c r="J4" i="27"/>
  <c r="J3" i="27"/>
  <c r="J2" i="27"/>
  <c r="M240" i="27" l="1"/>
  <c r="J59" i="21" s="1"/>
  <c r="M236" i="27"/>
  <c r="M233" i="27"/>
  <c r="M231" i="27"/>
  <c r="M230" i="27"/>
  <c r="M226" i="27"/>
  <c r="M221" i="27"/>
  <c r="M216" i="27"/>
  <c r="M207" i="27"/>
  <c r="M202" i="27"/>
  <c r="M200" i="27"/>
  <c r="M198" i="27"/>
  <c r="N198" i="27" s="1"/>
  <c r="M195" i="27"/>
  <c r="M191" i="27"/>
  <c r="M186" i="27"/>
  <c r="M184" i="27"/>
  <c r="M174" i="27"/>
  <c r="M172" i="27"/>
  <c r="M171" i="27"/>
  <c r="J57" i="21" s="1"/>
  <c r="M170" i="27"/>
  <c r="M169" i="27"/>
  <c r="M168" i="27"/>
  <c r="M167" i="27"/>
  <c r="M165" i="27"/>
  <c r="M161" i="27"/>
  <c r="M159" i="27"/>
  <c r="M154" i="27"/>
  <c r="M152" i="27"/>
  <c r="M151" i="27"/>
  <c r="M148" i="27"/>
  <c r="M146" i="27"/>
  <c r="M145" i="27"/>
  <c r="M143" i="27"/>
  <c r="M142" i="27"/>
  <c r="M140" i="27"/>
  <c r="M138" i="27"/>
  <c r="M136" i="27"/>
  <c r="J55" i="21" s="1"/>
  <c r="M135" i="27"/>
  <c r="J54" i="21" s="1"/>
  <c r="M134" i="27"/>
  <c r="M133" i="27"/>
  <c r="M129" i="27"/>
  <c r="M123" i="27"/>
  <c r="M120" i="27"/>
  <c r="M119" i="27"/>
  <c r="M118" i="27"/>
  <c r="M116" i="27"/>
  <c r="M51" i="27"/>
  <c r="J50" i="21" s="1"/>
  <c r="M111" i="27"/>
  <c r="M112" i="27"/>
  <c r="M108" i="27"/>
  <c r="M105" i="27"/>
  <c r="M95" i="27"/>
  <c r="M85" i="27"/>
  <c r="M76" i="27"/>
  <c r="J51" i="21" s="1"/>
  <c r="M71" i="27"/>
  <c r="M67" i="27"/>
  <c r="M65" i="27"/>
  <c r="M61" i="27"/>
  <c r="M59" i="27"/>
  <c r="M52" i="27"/>
  <c r="M48" i="27"/>
  <c r="J49" i="21" s="1"/>
  <c r="M47" i="27"/>
  <c r="M45" i="27"/>
  <c r="M43" i="27"/>
  <c r="M39" i="27"/>
  <c r="M37" i="27"/>
  <c r="J47" i="21" s="1"/>
  <c r="M34" i="27"/>
  <c r="J45" i="21" s="1"/>
  <c r="M33" i="27"/>
  <c r="M31" i="27"/>
  <c r="M30" i="27"/>
  <c r="M27" i="27"/>
  <c r="M25" i="27"/>
  <c r="M24" i="27"/>
  <c r="M21" i="27"/>
  <c r="M18" i="27"/>
  <c r="J42" i="21" s="1"/>
  <c r="M14" i="27"/>
  <c r="M12" i="27"/>
  <c r="M10" i="27"/>
  <c r="M8" i="27"/>
  <c r="M4" i="27"/>
  <c r="M6" i="27"/>
  <c r="M73" i="27"/>
  <c r="M38" i="27"/>
  <c r="M83" i="27"/>
  <c r="M103" i="27"/>
  <c r="M53" i="27"/>
  <c r="M90" i="27"/>
  <c r="M11" i="27"/>
  <c r="M2" i="27"/>
  <c r="M79" i="27"/>
  <c r="J52" i="21" s="1"/>
  <c r="M98" i="27"/>
  <c r="M17" i="27"/>
  <c r="J39" i="21" s="1"/>
  <c r="M75" i="27"/>
  <c r="M13" i="27"/>
  <c r="M87" i="27"/>
  <c r="N230" i="27" l="1"/>
  <c r="N172" i="27"/>
  <c r="N165" i="27"/>
  <c r="N148" i="27"/>
  <c r="N138" i="27"/>
  <c r="N123" i="27"/>
  <c r="N115" i="27"/>
  <c r="N38" i="27"/>
  <c r="N83" i="27"/>
  <c r="N53" i="27"/>
  <c r="N21" i="27"/>
  <c r="N2" i="27"/>
  <c r="E9" i="17"/>
  <c r="D30" i="21" l="1"/>
  <c r="E14" i="17"/>
  <c r="E10" i="17"/>
  <c r="E30" i="21"/>
  <c r="D10" i="17" l="1"/>
  <c r="D18" i="21" s="1"/>
  <c r="D9" i="17"/>
  <c r="N54" i="21"/>
  <c r="I60" i="21"/>
  <c r="D17" i="21" l="1"/>
  <c r="E17" i="21"/>
  <c r="E18" i="21"/>
  <c r="E11" i="21"/>
  <c r="D14" i="17"/>
  <c r="D22" i="21" l="1"/>
  <c r="E22" i="21"/>
  <c r="E17" i="17"/>
  <c r="E16" i="17"/>
  <c r="E15" i="17"/>
  <c r="E13" i="17"/>
  <c r="E12" i="17"/>
  <c r="E11" i="17"/>
  <c r="E21" i="17"/>
  <c r="E20" i="17"/>
  <c r="E19" i="17"/>
  <c r="E18" i="17"/>
  <c r="D18" i="17" l="1"/>
  <c r="D26" i="21" s="1"/>
  <c r="E26" i="21"/>
  <c r="D16" i="17"/>
  <c r="D24" i="21" s="1"/>
  <c r="E24" i="21"/>
  <c r="D19" i="17"/>
  <c r="D27" i="21" s="1"/>
  <c r="D21" i="17"/>
  <c r="D29" i="21" s="1"/>
  <c r="E19" i="21"/>
  <c r="D13" i="17"/>
  <c r="D21" i="21" s="1"/>
  <c r="D15" i="17"/>
  <c r="D23" i="21" s="1"/>
  <c r="D17" i="17"/>
  <c r="E25" i="21" s="1"/>
  <c r="D11" i="17"/>
  <c r="D19" i="21" s="1"/>
  <c r="D12" i="17"/>
  <c r="D20" i="21" s="1"/>
  <c r="D20" i="17"/>
  <c r="D28" i="21" s="1"/>
  <c r="D25" i="21" l="1"/>
  <c r="E29" i="21"/>
  <c r="E27" i="21"/>
  <c r="E28" i="21"/>
  <c r="E23" i="21"/>
  <c r="E21" i="21"/>
  <c r="E20" i="21"/>
  <c r="D22" i="17"/>
  <c r="E16" i="25" s="1"/>
  <c r="E31" i="21" l="1"/>
  <c r="D31" i="21"/>
  <c r="D32" i="21" l="1"/>
  <c r="E10" i="21" s="1"/>
  <c r="E12" i="21" s="1"/>
  <c r="E17" i="25" s="1"/>
</calcChain>
</file>

<file path=xl/sharedStrings.xml><?xml version="1.0" encoding="utf-8"?>
<sst xmlns="http://schemas.openxmlformats.org/spreadsheetml/2006/main" count="2145" uniqueCount="423">
  <si>
    <t>#</t>
  </si>
  <si>
    <t>MJERA</t>
  </si>
  <si>
    <t>PODSKUPOVI MJERE</t>
  </si>
  <si>
    <t>OBVEZNOST</t>
  </si>
  <si>
    <t>KONTROLE</t>
  </si>
  <si>
    <t>Upravljanje programskom i sklopovskom imovinom</t>
  </si>
  <si>
    <t>OBVEZNO</t>
  </si>
  <si>
    <t>DA</t>
  </si>
  <si>
    <t>OCJENA DOKUMENTACIJE PODSKUPA MJERE</t>
  </si>
  <si>
    <t>OCJENA IMPLEMENTACIJE PODSKUPA MJERE</t>
  </si>
  <si>
    <t>Predanost i odgovornost osoba odgovornih za provedbu mjera upravljanja kibernetičkim sigurnosnim rizicima</t>
  </si>
  <si>
    <t>1.1</t>
  </si>
  <si>
    <t>1.2</t>
  </si>
  <si>
    <t>1.3</t>
  </si>
  <si>
    <t>1.4</t>
  </si>
  <si>
    <t>1.5</t>
  </si>
  <si>
    <t>1.6</t>
  </si>
  <si>
    <t>1.7</t>
  </si>
  <si>
    <t>1.8</t>
  </si>
  <si>
    <t>1.9</t>
  </si>
  <si>
    <t>1.10</t>
  </si>
  <si>
    <t>1.11</t>
  </si>
  <si>
    <t>osigurati adekvatne mehanizme praćenja glavnih indikatora stanja kibernetičke sigurnosti u praktički stvarnom vremenu. Ovi mehanizmi uključuju implementaciju naprednih sustava za nadzor, automatske alarme i nadzorne ploče (dashboarde), koji omogućavaju kontinuirano praćenje i brzu detekciju potencijalnih kibernetičkih prijetnji. Na taj način se omogućava pravovremena reakcija na incidente i minimiziranje potencijalnih utjecaja incidenata.</t>
  </si>
  <si>
    <t>osigurati adekvatne mehanizme sudjelovanja osoba odgovornih za provedbu mjera u inicijativama kibernetičke sigurnosti i promociji kontinuiranog unaprjeđenja kibernetičke sigurnosti. Ovi mehanizmi uključuju redovite sastanke, radne skupine i odbore posvećene pitanjima kibernetičke sigurnosti, te transparentan protok informacija između operativnog tima za kibernetičku sigurnost i upravljačkog tijela subjekta. Ovim podskupom mjera upravljanja kibernetičkim sigurnosnim rizicima potrebno je osigurati uključenost osoba odgovornih za provedbu mjera u donošenje odluka i utvrđivanje prioriteta u području kibernetičke sigurnosti.</t>
  </si>
  <si>
    <t>osigurati odgovarajuće aktivnosti nužne za podizanje svijesti osoba odgovornih za provedbu mjera o kibernetičkoj sigurnosti, a osobito u pitanjima upravljanja kibernetičkim sigurnosnim rizicima i mogućeg učinka tih rizika na usluge koje subjekt pruža, odnosno djelatnost koju obavlja. Ove aktivnosti uključuju edukativne radionice, seminare i druge oblike edukacija o aktualnim kibernetičkim prijetnjama, najboljim kibernetičkim sigurnosnim praksama, te o važnosti poduzimanja proaktivnih mjera upravljanja kibernetičkim sigurnosnim rizicima. Ovim podskupom mjera upravljanja kibernetičkim sigurnosnim rizicima potrebno je osigurati da upravljačko tijelo subjekta bude informirano i kontinuirano angažirano u postizanju i održavanju visoke razine kibernetičke sigurnosti.</t>
  </si>
  <si>
    <t xml:space="preserve">definirati i osigurati sigurnosne metrike o stanju kibernetičke sigurnosti, potrebne za izvještavanje osoba odgovornih za provedbu mjera u subjektu, tj. definirati ključne sigurnosne metrike koje će omogućiti precizno praćenje stanja kibernetičke sigurnosti. Ove metrike trebaju uključivati pokazatelje koji podrazumijevaju praćenje i prikupljanje podataka poput broja i vrste incidenata, vremena reakcije, te postotka usklađenosti s propisanim mjerama upravljanja kibernetičkim sigurnosnim rizicima. Redovito prikupljanje i analiza ovih podataka treba osigurati  kvalitetno izvještavanje osoba odgovornih za provedbu mjera. </t>
  </si>
  <si>
    <t>osigurati godišnje izvještavanje osoba odgovornih za provedbu mjera o stanju kibernetičke sigurnosti. Ovi izvještaji trebaju sadržavati analizu uspostavljenih mjera upravljanja kibernetičkim sigurnosnim rizicima, identificirane kibernetičke prijetnje i rizike, te preporuke za unapređenje razine kibernetičke sigurnosti. Redovito izvještavanje treba osigurati informiranost osoba odgovornih za provedbu mjera i omogućiti donošenje strateških odluka za podizanje razine kibernetičke sigurnosti.</t>
  </si>
  <si>
    <t>imenovati dediciranu osobu koja je za razinu cijelog subjekta operativno odgovorna za kibernetičku sigurnost i kojoj je osiguran adekvatan pristup osobama odgovornim za provedbu mjera u subjektu.</t>
  </si>
  <si>
    <t>potrebno je razdvojiti pojedine uloge u pitanjima kibernetičke sigurnosti koje bi mogle rezultirati potencijalnim sukobom interesa (primjerice razdvojiti uloge za provedbu procjena rizika i uloge za provedbu mjera).</t>
  </si>
  <si>
    <t>uspostaviti, dokumentirati i održavati aktivnim uloge i odgovornosti za kibernetičku sigurnost sukladno veličini subjekta i njegovog mrežnog i informacijskog sustava te prema potrebi provesti ažuriranje uspostavljenih uloga i odgovornosti u subjektu. S obzirom na veličinu subjekta, uloge u pitanjima kibernetičke sigurnosti mogu biti dodijeljene osobama unutar subjekta s dediciranim ulogama isključivo u pitanjima kibernetičke sigurnosti (posebne uloge) ili ih se može dodijeliti zaposlenicima u okviru njihovih postojećih uloga u subjektu.</t>
  </si>
  <si>
    <t>osigurati potrebne resurse za učinkovitu provedbu mjera upravljanja kibernetičkim sigurnosnim rizicima, što uključuje financijska sredstva, tehničke alate i ljudske potencijale s potrebnim stručnim znanjima. U svrhu osiguranja kontinuiteta u provedbi odgovarajućih mjera upravljanja kibernetičkim sigurnosnim rizicima i održavanja visoke razine njihove djelotvornosti, subjekt će potrebne resurse najmanje jednom godišnje procjenjivati i po potrebi prilagođavati.</t>
  </si>
  <si>
    <t>osigurati upoznavanje svih zaposlenika subjekta i relevantnih  pravnih osoba, s kojima subjekt ima poslovni odnos, poput njegovih dobavljača ili pružatelja usluga, sa glavnim strateškim odrednicama kibernetičke sigurnosne politike koji se na njih odnose.</t>
  </si>
  <si>
    <t xml:space="preserve">definirati i usvojiti na upravljačkom tijelu subjekta strateški akt kibernetičke sigurnosne politike koji definira ciljeve subjekta u pitanjima kibernetičke sigurnosti, mjere upravljanja kibernetičkim sigurnosnim rizicima koje će subjekt primjenjivati, organizacijski sustav i raspodjelu uloga, odgovornosti i obveza, te koji opisuje procese upravljanja kibernetičkom sigurnošću u subjektu. Subjekt je dužan najmanje jednom godišnje provoditi provjeru uspostavljenih mjera upravljanja kibernetičkim sigurnosnim rizicima i procjenjivati njihovu djelotvornost te prema potrebi ažurirati strateški akt kibernetičke sigurnosne politike. </t>
  </si>
  <si>
    <t>Osnovne prakse kibernetičke higijene</t>
  </si>
  <si>
    <t xml:space="preserve">Kriptografija </t>
  </si>
  <si>
    <t>Fizička sigurnost</t>
  </si>
  <si>
    <t>Kontinuitet poslovanja i upravljanje kibernetičkim krizama</t>
  </si>
  <si>
    <t>Postupanje s incidentima</t>
  </si>
  <si>
    <t>Sigurnost u razvoju i održavanju mrežnih i informacijskih sustava</t>
  </si>
  <si>
    <t xml:space="preserve">Sigurnost lanca opskrbe </t>
  </si>
  <si>
    <t>Kontrola fizičkog i logičkog pristupa mrežnim i informacijskim sustavima</t>
  </si>
  <si>
    <t>Osiguravanje kibernetičke sigurnosti mreže</t>
  </si>
  <si>
    <t>Sigurnost ljudskih potencijala i digitalnih identiteta</t>
  </si>
  <si>
    <t>Upravljanje rizicima</t>
  </si>
  <si>
    <t>UKUPNO</t>
  </si>
  <si>
    <t>POL-001: Postojanje strateškog akta kibernetičke sigurnosne politike</t>
  </si>
  <si>
    <t>EDU-001: Upoznavanje zaposlenika s ključnim odrednicama kibernetičke sigurnosne politike</t>
  </si>
  <si>
    <t>EDU-002: Upoznavanje poslovnih partnera s ključnim odrednicama kibernetičke sigurnosne politike</t>
  </si>
  <si>
    <t>RES-001: Osiguranje financijskih sredstava za mjere kibernetičke sigurnosti</t>
  </si>
  <si>
    <t>RES-002: Tehnički alati za provedbu mjera upravljanja rizicima</t>
  </si>
  <si>
    <t>RES-003: Ljudski resursi s potrebnim stručnim znanjima</t>
  </si>
  <si>
    <t>OCJENA DOKUMENTACIJE
KONTROLE</t>
  </si>
  <si>
    <t>OCJENA IMPLEMENTACIJE
KONTROLE</t>
  </si>
  <si>
    <t>OCJENA PODSKUPA MJERE</t>
  </si>
  <si>
    <t xml:space="preserve">OCJENA KONTROLE </t>
  </si>
  <si>
    <t>OCJENA MJERE</t>
  </si>
  <si>
    <t>ORG-001: Raspodjela uloga, odgovornosti i obveza</t>
  </si>
  <si>
    <t>RAZINA MJERA UPRAVLJANJA KIBERNETIČKIM SIGURNOSNIM RIZICIMA</t>
  </si>
  <si>
    <t>Bodovi ostvareni ispunjavanjem dobrovoljnih podskupova mjera</t>
  </si>
  <si>
    <t>OCJENA</t>
  </si>
  <si>
    <t xml:space="preserve">Bodovi ostvareni ispunjavanjem mjera iz više razine </t>
  </si>
  <si>
    <t>2.1</t>
  </si>
  <si>
    <t>2.2</t>
  </si>
  <si>
    <t>2.3</t>
  </si>
  <si>
    <t>2.4</t>
  </si>
  <si>
    <t>2.5</t>
  </si>
  <si>
    <t>2.6</t>
  </si>
  <si>
    <t>2.7</t>
  </si>
  <si>
    <t>razviti, dokumentirati, implementirati i na godišnjoj osnovi ažurirati proces upravljanja rizicima koji uključuje procjenu rizika (identifikacija, analiza, evaluacija), određivanje razine i kritičnosti rizika, načine obrade rizika, identifikaciju vlasnika rizika i njihovo područje odgovornosti. Subjekt mora dokumentirati, komunicirati i zaposlenicima subjekta, koji su odgovorni za segmente poslovanja subjekta povezane s rizicima,  učiniti dostupnim kibernetičke sigurnosne politike i upute o osnovnim procedurama za identifikaciju, analizu, procjenu i obradu rizika, poglavito za pojedine rizike koji mogu dovesti do poremećaja u dostupnosti, cjelovitosti, autentičnosti i povjerljivosti mrežnih i informacijskih sustava subjekta.</t>
  </si>
  <si>
    <t>provesti procjenu rizika nad imovinom iz inventara kritične imovine zasnovanom na načelu procjene svih vrsta rizika (all-hazards approach) te na određivanju razine svakog pojedinog rizika. S obzirom da kibernetičke prijetnje mogu imati različito podrijetlo, procjena rizika se treba temeljiti na pristupu koji uključuje sve opasnosti po programsku i sklopovsku imovinu što uključuje i fizičke prijetnje kao što su krađe, požari, poplava, prirodni fenomeni, kvarovi, ispad elektroničke komunikacijske infrastrukture, nestanak struje ili neovlašteni fizički pristup i oštećenje imovine, ali uključuje i sve prijetnje koje bi mogle ugroziti dostupnost, autentičnost, cjelovitost ili povjerljivost pohranjenih, prenesenih ili obrađenih podataka ili usluga. Posebnu pozornost potrebno je pridati rizicima koji proizlaze iz korištenja usluga trećih strana. Moguće je koristiti pristup procjeni rizika temeljen na opisanom pristupu prepoznavanja operativnih rizika za imovinu iz inventara subjekta (Asset-based approach), kao i pristup temeljen na scenarijima i prepoznavanju izvora strateških rizika za poslovanje subjekta (Event-based approach).</t>
  </si>
  <si>
    <t>3.2</t>
  </si>
  <si>
    <t>NAPREDNA</t>
  </si>
  <si>
    <t>2.8</t>
  </si>
  <si>
    <t xml:space="preserve">MJERE IZ VIŠE RAZINE </t>
  </si>
  <si>
    <t>SREDNJA</t>
  </si>
  <si>
    <t>2.9</t>
  </si>
  <si>
    <t>implementirati mehanizme za fizičku identifikaciju i označavanje fizičke imovine za obradu podataka ovisno o količini i rasprostranjenosti iste, što može uključivati i praćenje i nadzor imovine u stvarnom vremenu koristeći automatizaciju pomoću IoT i RFID tehnologije.</t>
  </si>
  <si>
    <t>implementirati detaljne procedure i adekvatne tehničke mjere za sigurno zbrinjavanje, sigurni prijevoz imovine koja sadržava kritične podatke, pritom koristeći opće poznate i provjerene metode za sigurno zbrinjavanje ili brisanje podataka s uređaja i medija za pohranu podataka te osigurati mjere zaštite uređaja i medija za pohranu podataka u slučaju prijevoza. Jednokratni prijevoz opreme ili medija može se zaštiti kompenzacijskim mjerama kao što je pohrana u sigurne spremnike, izvanredni nadzor prijevoza ili slično, dok oprema namijenjena za učestali prijevoz ili mobilni uređaji bilo kojeg tipa, moraju posjedovati i koristiti ugrađene i neodvojive mehanizme zaštite kao što je kriptiranje medija za pohranu. Ukoliko opisane tehničke mjere nije moguće primijeniti, programska i sklopovska imovina ili podaci smiju biti izneseni izvan prostorija subjekta samo nakon odgovarajućeg odobrenja osoba odgovornih za upravljanje mjerama.</t>
  </si>
  <si>
    <t>uspostaviti provedbu redovnih aktivnosti za pravovremenu nadopunu i ažuriranje inventara kritične imovine na način da: a) ažuriranje inventara kritične imovine predstavlja sastavni dio procesa nabave nove programske i sklopovske imovine, uključujući nabavu radi zamijene ranije nabavljene imovine ili  b) uvede adekvatnu automatizaciju na način da nije moguće uvesti promjene programske i sklopovske imovine bez da se inventar kritične imovine ažurira.</t>
  </si>
  <si>
    <t>proširiti inventar kritične imovine s programskom i sklopovskom imovinom manje kritičnosti tj. s drugim grupama ili kategorijama imovine, za subjekte koji imovinu prema točki 2.1. klasificiraju na više grupa kritične programske i sklopovske imovine, a s ciljem povećanja obuhvata procjene rizika na imovinu koja može utjecati na zaštitu kritične imovine i omogućavanje proširenja primjene dodatnih mjera zaštite, ovisno o klasifikaciji kritičnosti imovine (primjerice proširiti kategorizaciju s “testnim sustavima”, s obzirom da su isti javno dostupni trećim stranama koji sudjeluju u njihovom razvoju).</t>
  </si>
  <si>
    <t>utvrditi je li kritična programska i sklopovska imovina na korištenju isključivo u prostorima subjekta ili se koristi i izvan prostora subjekta, te definirati odgovornosti za čuvanje, korištenje i vraćanje iste, kada je na korištenju izvan prostora subjekta.</t>
  </si>
  <si>
    <t>definirati pravila korištenja prijenosnih medija za pohranu kritičnih podataka, s kojima trebaju biti upoznati svi zaposlenici, a tim pravilima potrebno je osigurati korištenje prijenosnih medija isključivo u poslovne svrhe, onemogućiti izvršenje programskog kôda s prijenosnih medija te osigurati automatsku provjeru postojanja malicioznih sadržaja na njima, a kada je potrebno i korištenje odgovarajuće enkripcije.</t>
  </si>
  <si>
    <t>utvrditi kritične podatke subjekta, vodeći računa o zahtjevima za dostupnost, autentičnost, cjelovitost i povjerljivost podataka i uzimajući u obzir rizike kojima su podaci izloženi, kao i značaj podataka za poslovanje subjekta. Subjekt može definirati nekoliko jasno prepoznatljivih grupa ili kategorija kritičnih podataka (primjerice svi podaci koji predstavljaju poslovnu tajnu, osobne podatke, klasificirane podatke ili druge podatke koje subjekt procjenjuje kritičnim po osnovi njihove važnosti za poslovanje subjekta).</t>
  </si>
  <si>
    <t>aktom koji usvajaju osobe odgovorne za upravljanje mjerama potrebno je definirati pravila i odgovornosti za upravljanje programskom i sklopovskom imovinom i utvrditi kriterije za uspostavu „inventara kritične programske i sklopovske imovine” (u daljnjem tekstu: inventar kritične imovine). Ovo uključuje izradu i dokumentiranje detalja kao što su: tko je odgovoran za različite aspekte upravljanja imovinom, kako se imovina treba klasificirati na kritičnu i ostalu imovinu, odnosno na više grupa ili kategorija u smislu njene kritičnosti za poslovanje subjekta, te postupke koji se provode za redovito praćenje i održavanje imovine. Subjekt može definirati nekoliko jasno prepoznatljivih grupa ili kategorija imovine sukladno njihovoj kritičnosti (primjerice „infrastruktura”, „poslovne aplikacije”,  „aplikacije za podršku”, „testni sustavi” ili „javno dostupni servisi”, „interni servisi” ili „produkcija”, „test”, „razvoj” ili kombinacija sličnih kategorija). Potom subjekt mora ovim aktom odrediti koje grupe ili kategorije predstavljaju kritičnu programsku i sklopovsku imovinu, pri čemu je moguće definirati samo kategoriju kritične programske i sklopovske imovine, koja tada obavezno uključuje: poslužitelje elektroničke pošte, VPN uređaje, sigurnosne uređaje, kao i drugu programsku i sklopovsku opremu prema procjeni kritičnosti koju provodi subjekt. Subjekt u okviru ovog postupka mora definirati kriterije za uspostavu inventara kritične imovine (primjerice sva imovina označena kao „infrastruktura” ili kao „poslovne aplikacije”, odnosno u slučaju odabira istodobnog korištenja više kategorija, kritična imovina može biti definirana kao „svi javno dostupni servisi”, „kompletna infrastruktura” i „sve poslovne aplikacije na produkciji”). Klasifikacija programske i sklopovske imovine subjekta može se primjerice temeljiti na zahtjevima za dostupnost, autentičnost, cjelovitost i povjerljivost imovine, ali mora uzeti u obzir rizike kojima je imovina izložena i značaj imovine za poslovanje subjekta (kao u prethodnim primjerima), jer konačni cilj nije sama klasifikacija imovine već omogućavanje subjektu da primjeni drugačije mjere za različite kategorije imovine, sukladno različitom profilu rizika koji subjekt procjeni.</t>
  </si>
  <si>
    <t>OSNOVNA RAZINA - DOBROVOLJNI PODSKUPOVI MJERA</t>
  </si>
  <si>
    <t>TEŽINSKI FAKTOR</t>
  </si>
  <si>
    <t>BODOVI OSTVARENI ISPUNJAVANJEM MJERA IZ VIŠE RAZINE UPRAVLJANJA KIBERNETIČKIM SIGURNOSNIM RIZICIMA</t>
  </si>
  <si>
    <t>DOBROVOLJNI PODSKUPOVI MJERE</t>
  </si>
  <si>
    <t>SREDNJA RAZINA - DOBROVOLJNI PODSKUPOVI MJERA</t>
  </si>
  <si>
    <t>NAPREDNA RAZINA - DOBROVOLJNI PODSKUPOVI MJERA</t>
  </si>
  <si>
    <t>MJERE UPRAVLJANJA KIBERNETIČKIM SIGURNOSNIM RIZICIMA</t>
  </si>
  <si>
    <t>3.3</t>
  </si>
  <si>
    <t>3.4</t>
  </si>
  <si>
    <t>3.5</t>
  </si>
  <si>
    <t>3.6</t>
  </si>
  <si>
    <t>3.7</t>
  </si>
  <si>
    <t>3.8</t>
  </si>
  <si>
    <t>koristiti napredne softverske alate za procjenu i praćenje rizika. Ovi alati trebaju omogućiti detaljnu analizu i procjenu kibernetičkih prijetnji, identifikaciju ranjivosti, te praćenje incidenata u stvarnom vremenu. Softverski alati moraju biti sposobni za automatizirano prikupljanje i analizu relevantnih podataka, generiranje izvještaja i pružanje preporuka za ublažavanje ili eliminaciju rizika. Subjekt mora osigurati redovitu upotrebu i ažuriranje ovih alata kako bi se osigurala njihova učinkovitost u prepoznavanju i upravljanju rizicima. Rezultati dobiveni korištenjem ovih alata moraju biti integrirani u sveukupni proces upravljanja rizicima unutar subjekta.</t>
  </si>
  <si>
    <t>osigurati provedbu procjene rizika prilikom implementacije rješenja koja povećavaju površinu izloženosti mrežnog i informacijskog sustava subjekta kibernetičkom napadu, proširuju rizike ili uvode u korištenje u subjektu do sada nepoznate arhitekture mrežnih i informacijskih sustava ili mjera zaštite. Ova procjena treba uključivati identifikaciju novih prijetnji i ranjivosti koje proizlaze iz implementacije novih tehnologija ili rješenja, te analizu njihovog potencijalnog utjecaja na cjelokupnu kibernetičku sigurnost subjekta. Na temelju rezultata procjene, subjekt mora poduzeti odgovarajuće mjere za ublažavanje identificiranih rizika prije implementacije uvodno opisanih rješenja. Sve aktivnosti i rezultati vezani uz procjenu rizika moraju biti dokumentirani i pregledani od strane relevantnih osoba zaduženih za pitanja sigurnosti subjekta.</t>
  </si>
  <si>
    <t>održavati registar identificiranih rizika. Ovaj registar treba sadržavati detaljne informacije o svim prepoznatim rizicima, uključujući opis rizika, procjenu vjerojatnosti i potencijalnog utjecaja rizika, te trenutni status i poduzete mjere obrade rizika. Registar mora biti redovito ažuriran kako bi odražavao prepoznate nove rizike i promjene u postojećim rizicima. Također, subjekt mora osigurati da su svi relevantni poslovni segmenti unutar subjekta informirani o sadržaju i promjenama u registru identificiranih rizika, kako bi se omogućilo učinkovito upravljanje rizicima i donošenje informiranih odluka o potrebnim mjerama upravljanja kibernetičkim sigurnosnim rizicima.</t>
  </si>
  <si>
    <t>implementirati detaljne metode za analizu i procjenu rizika te izvještavanje o tim rizicima. Subjekt mora osigurati redovito izvještavanje o identificiranim rizicima, uključujući sve promjene u procjenama rizika i predloženim mjerama za njihovo ublažavanje ili eliminaciju. Izvještaji moraju biti dostavljeni relevantnim poslovnim segmentima unutar subjekta, kako bi se omogućilo donošenje informiranih odluka o mjerama upravljanja kibernetičkim sigurnosnim rizicima koje se poduzimaju i potrebi ažuriranja strateških dokumenata subjekta u pitanjima kibernetičke sigurnosti.</t>
  </si>
  <si>
    <t>3.1</t>
  </si>
  <si>
    <t>Identificirane rizike potrebno je dokumentirati te definirati odgovor na tako utvrđene rizike, razmjerno njihovoj razini i kritičnosti, što uključuje poduzimanje odgovarajućih i razmjernih tehničkih, operativnih i organizacijskih mjera upravljanja rizicima. Subjekti bi trebali u okviru svoje procjene rizika poduzeti i prioritizirati mjere upravljanja kibernetičkim sigurnosnim rizicima razmjerne stupnju izloženosti svog poslovanja rizicima i vjerojatnosti nastanka incidenata te njihovoj ozbiljnosti za poslovanje subjekta, uključujući mogući društveni i gospodarski, odnosno međusektorski ili prekogranični utjecaj ovih rizika.</t>
  </si>
  <si>
    <t>TREND PODIZANJA RAZINE ZRELOSTI KIBERNETIČKE SIGURNOSTI</t>
  </si>
  <si>
    <t>INV-001: Definiranje pravila i odgovornosti za upravljanje imovinom</t>
  </si>
  <si>
    <t>RIZ-001: Procjena rizika za kritičnu imovinu temeljem fizičkih prijetnji</t>
  </si>
  <si>
    <t>RIZ-002: Procjena rizika za kritičnu imovinu temeljem kibernetičkih prijetnji</t>
  </si>
  <si>
    <t>RIZ-004: Dokumentacija identificiranih rizika i odgovora na rizike</t>
  </si>
  <si>
    <t>RIZ-007: Redovito izvještavanje o rizicima</t>
  </si>
  <si>
    <t>EDU-003: Edukativne aktivnosti za podizanje svijesti o kibernetičkim sigurnosnim rizicima</t>
  </si>
  <si>
    <t>INV-003: Definiranje kriterija za identifikaciju kritične imovine</t>
  </si>
  <si>
    <t>RIZ-005: Prioritizacija mjera upravljanja rizicima</t>
  </si>
  <si>
    <t>RAZINA</t>
  </si>
  <si>
    <t>EDU-006: Program osposobljavanja zaposlenika o specifičnim mjerama kibernetičke sigurnosti</t>
  </si>
  <si>
    <t>EDU-008: Program obuke za odgovor na incidente</t>
  </si>
  <si>
    <t>EDU-010: Implementacija testiranja socijalnog inženjeringa i simulacija krađe identiteta</t>
  </si>
  <si>
    <t>DID-001: Uspostava i upravljanje jedinstvenim digitalnim identitetima</t>
  </si>
  <si>
    <t>DID-002: Uvođenje kompenzacijskih mjera za dijeljene digitalne identitete</t>
  </si>
  <si>
    <t>DID-003: Pravovremena promjena i ukidanje digitalnih identiteta</t>
  </si>
  <si>
    <t>4.1</t>
  </si>
  <si>
    <t>8.5</t>
  </si>
  <si>
    <t>8.6</t>
  </si>
  <si>
    <t>8.4</t>
  </si>
  <si>
    <t>8.3</t>
  </si>
  <si>
    <t>8.2</t>
  </si>
  <si>
    <t>8.1</t>
  </si>
  <si>
    <t>7.6</t>
  </si>
  <si>
    <t>7.5</t>
  </si>
  <si>
    <t>7.4</t>
  </si>
  <si>
    <t>7.3</t>
  </si>
  <si>
    <t>7.2</t>
  </si>
  <si>
    <t>7.1</t>
  </si>
  <si>
    <t>6.5</t>
  </si>
  <si>
    <t>6.4</t>
  </si>
  <si>
    <t>6.3</t>
  </si>
  <si>
    <t>6.2</t>
  </si>
  <si>
    <t>6.1</t>
  </si>
  <si>
    <t>5.11</t>
  </si>
  <si>
    <t>5.10</t>
  </si>
  <si>
    <t>5.9</t>
  </si>
  <si>
    <t>5.7</t>
  </si>
  <si>
    <t>5.6</t>
  </si>
  <si>
    <t>5.5</t>
  </si>
  <si>
    <t>5.4</t>
  </si>
  <si>
    <t>5.3</t>
  </si>
  <si>
    <t>5.2</t>
  </si>
  <si>
    <t>5.1</t>
  </si>
  <si>
    <t>4.2</t>
  </si>
  <si>
    <t>4.3</t>
  </si>
  <si>
    <t>4.4.</t>
  </si>
  <si>
    <t>4.5</t>
  </si>
  <si>
    <t>4.6</t>
  </si>
  <si>
    <t>4.7</t>
  </si>
  <si>
    <t>4.8</t>
  </si>
  <si>
    <t>4.9</t>
  </si>
  <si>
    <t>4.10</t>
  </si>
  <si>
    <t>4.11</t>
  </si>
  <si>
    <t>4.12</t>
  </si>
  <si>
    <t>provjeravati adekvatnost i kvalifikacije kandidata prije njihova zapošljavanja sukladno značaju radnog mjesta na koje se osoba zapošljava i primjenjivim propisima (primjerice provjera referenci, provjera valjanosti posjedujućih certifikata, svjedodžbi i diploma, pismeni testovi, potvrde o nekažnjavanju itd.). Potrebno je utvrditi za koje uloge, odgovornosti i ovlasti u subjektu je potrebno provjeravati adekvatnost i kvalifikacije kandidata prije zapošljavanja, odnosno zahtijevati primjerice periodičnu dostavu potvrde o nekažnjavanju. Provjera kandidata mora se provesti u skladu s važećim zakonima, propisima i etikom i mora biti razmjerna poslovnim zahtjevima, usklađena sa zahtjevima pristupa pojedinim vrstama podataka i prepoznatim rizicima.</t>
  </si>
  <si>
    <t>definirati adekvatne disciplinske mjere za zaposlenike u slučaju nepridržavanja relevantnih pravila kibernetičke sigurnosti ovisno o radnom mjestu zaposlenika, a sve sukladno primjenjivom zakonskom okviru. Prilikom utvrđivanja povreda radnih obveza i određivanja disciplinskih mjera zbog kršenja kibernetičkih sigurnosnih politika subjekta uzimaju se u obzir svi primjenjivi propisi, kao i posebni ugovorni ili drugi poslovni zahtjevi.</t>
  </si>
  <si>
    <t>odgovornosti za kibernetičku sigurnost definirati prema jasnim radnim ulogama zaposlenika i uz osiguravanje zamjenskih osoba za svaku ulogu. Prava pristupa zaposlenika mrežnim i informacijskim sustavima subjekta potrebno je implementirati sukladno dodijeljenim poslovnim zaduženjima i uz primjenu načela „poslovne potrebe“ (need-to-know), „minimalno potrebnih ovlaštenja za provedbu zadaća“ (least privilege) te „razdvajanja  nadležnosti“ (segregation of duties).</t>
  </si>
  <si>
    <t>osigurati provedbu jasnog i učinkovitog procesa koji će osigurati da se digitalni identiteti svih korisnika mrežnog i informacijskog sustava pravovremeno dodijele te pravovremeno promijene ili ukinu uslijed organizacijskih ili poslovnih promjena. Ovaj proces mora osigurati pravovremenu dodjelu digitalnih identiteta novim korisnicima i njihovo brzo ukidanje kada više nisu potrebni. Prava pristupa moraju se evidentirati te redovito revidirati i prilagođavati u skladu s organizacijskim ili poslovnim promjenama, čime se minimizira rizik od neovlaštenog pristupa i štite kritični podaci subjekta.</t>
  </si>
  <si>
    <t>razviti i provoditi obuku za odgovor na incidente u subjektu za ključne osobe koje sudjeluju u tom procesu. Obuka mora uključivati praktične scenarije i redovite vježbe kako bi se osiguralo da su svi sudionici dobro pripremljeni za učinkovito reagiranje na incidente. Redovitim ažuriranjem obuke, subjekt je dužan prilagoditi obuku novim prijetnjama i najboljim praksama u području kibernetičke sigurnosti. Time se povećava otpornost subjekta na incidente i osigurava brza i adekvatna reakcija u slučaju njihovog pojavljivanja.</t>
  </si>
  <si>
    <t>koristiti sustave za udaljeno digitalno učenje za kontinuiranu obuku i certifikacije svojeg osoblja u području kibernetičke sigurnosti, osobito u pitanjima upravljanja kibernetičkim sigurnosnim rizicima i njihova učinka na usluge koje subjekt pruža odnosno djelatnost koju obavlja. Subjekt se može odlučiti za udaljeno digitalno učenje i zbog jednostavnosti provedbe obuke neovisno o tome je li mu moguće organizirati i obuku u živo.</t>
  </si>
  <si>
    <t>implementirati testiranje socijalnog inženjeringa, simulacije krađe identiteta (phishing) i programe podizanja svijesti. Ove aktivnosti moraju biti redovite i obuhvatiti sve zaposlenike subjekta kako bi se identificirale ranjivosti i educiralo osoblje o prepoznavanju i odgovoru na takve ranjivosti. Programi podizanja svijesti trebaju uključivati edukativne materijale, radionice i praktične vježbe. Time se jača sigurnosna kultura unutar subjekta i smanjuje rizik od uspješnih napada socijalnog inženjeringa.</t>
  </si>
  <si>
    <t xml:space="preserve">razviti, dokumentirati, održavati i implementirati pravila osnovne prakse kibernetičke higijene te redovito educirati sve korisnike svojih mrežnih i informacijskih sustava o tim pravilima. </t>
  </si>
  <si>
    <t>uz provedbu politike korištenja lozinki, implementirati višefaktorsku autentifikaciju (MFA) za kritične mrežne i informacijske sustave koji su više izloženi potencijalnim kibernetičkim napadima. Primjena MFA je potrebna na VPN pristupu, SaaS alatima dostupnim s Interneta itd. Potrebno je osigurati da se korisnička imena i lozinke korištene na servisima s dvofaktorskom autentifikacijom ne koriste na drugim servisima bez dvofaktorske autentifikacije. Snaga provjere autentičnosti mora biti usklađena s procjenom rizika i izloženosti mrežnog i informacijskog sustava. Potrebno je uzeti u obzir višefaktorsku provjeru autentičnosti prilikom pristupanja kritičnim mrežnim i informacijskim sustavima s udaljene lokacije, sustavima za administriranje korisnika i mrežnih i informacijskih sustava, kritičnim podacima subjekta itd. Višefaktorska provjera autentičnosti se može kombinirati s drugim tehnikama kako bi se zahtijevali dodatni faktori u specifičnim okolnostima, temeljeno na unaprijed definiranim pravilima i obrascima, poput pristupa s neuobičajene lokacije, s neuobičajenog uređaja ili u neuobičajeno vrijeme.</t>
  </si>
  <si>
    <t>osigurati korištenje osnovnog antivirusnog alata na svim radnim stanicama. Samo korištenje programskih antivirusnog alata za detekciju zlonamjernog softvera i oporavak često nije dovoljno pa je, sukladno procjeni rizika koju provodi subjekt, potrebno primijeniti i dodatne mjere odnosno koristiti alate za otkrivanje i odgovor na kibernetičke prijetnje na krajnjim točkama (EPP/EDR), s prikladnom razinom automatskog odgovora na prijetnje, u svrhu napredne zaštite na svim radnim stanicama i poslužiteljima gdje je to tehnički izvedivo. Subjekt može, zbog tehničke složenosti ili vrlo visoke cijene implementacije, odlučiti mjeru primijeniti samo na odabranom i obrazloženom podskupu programske ili sklopovske imovine sukladno procjeni rizika, primjerice na poslužiteljskoj infrastrukturi, ali onda ista mora biti logički odvojena od nezaštićene  programske i sklopovske imovine, kako kompromitacija nezaštićene programske i sklopovske imovine ne bi lako dovela do kompromitacije zaštićenog dijela programske i sklopovske imovine.</t>
  </si>
  <si>
    <r>
      <t xml:space="preserve">definirati i dokumentirati proces identifikacije i upravljanja ranjivostima na kritičnim mrežnim i informacijskim sustavima koje samostalno razvija. U tu svrhu, subjekt mora osigurati mehanizam identifikacije mogućih ranjivosti na mrežnim i informacijskim sustavima koje samostalno razvija. Sukladno vlastitoj procjeni rizika, mehanizmi mogu uključivati alate za statičku analizu kôda (SAST), alate za dinamičku analizu aplikacija (DAST), provjeru komponenti trećih strana (SCA), interne ili vanjske penetracijske testove, uključivanje u nagradne programe (bug bounty) ili slično. Preporuča se primjena načela pomaka sigurnosnih provjera „na lijevo“ tj. na ranije faze softverskog razvoja. Ukoliko subjekt ne primjenjuje navedena načela pomaka sigurnosnih provjera “na lijevo”, onda je prije puštanja novog ili promijenjenog mrežnog i informacijskog sustava u produkcijski rad potrebno provesti adekvatno sigurnosno testiranje. 
</t>
    </r>
    <r>
      <rPr>
        <b/>
        <sz val="11"/>
        <color theme="1"/>
        <rFont val="Calibri"/>
        <family val="2"/>
        <scheme val="minor"/>
      </rPr>
      <t>UVJET:</t>
    </r>
    <r>
      <rPr>
        <sz val="11"/>
        <color theme="1"/>
        <rFont val="Calibri"/>
        <family val="2"/>
        <charset val="238"/>
        <scheme val="minor"/>
      </rPr>
      <t xml:space="preserve"> Mjera 5.7. je obvezujuća ako subjekt koristi programska rješenja koja samostalno razvija.</t>
    </r>
  </si>
  <si>
    <t>implementirati mehanizme za periodičnu ili redovitu provjeru ranjivosti svih mrežnih i informacijskih sustava kako bi se pravovremeno otkrio manjak primjene sigurnosnih zakrpi ili nepravilna konfiguracija sustava. Subjekti su dužni, na temelju procjene rizika, utvrditi potrebu i učestalost te vrste sigurnosnog testiranja (penetracijski testovi, red teaming, purple teaming, i dr.) kako bi otkrili ranjivosti u implementaciji mrežnog i informacijskog sustava. Rezultati sigurnosnog testiranja i provjere ranjivosti trebaju se prioritizirati, koristiti za unaprjeđenje sigurnosti mrežnog i informacijskog sustava te pratiti do njihovog rješavanja. Prema potrebi treba provesti ažuriranje politika i procedura. Subjekt može ovu mjeru ograničiti na kritičnu programsku i sklopovsku imovinu iz mjere 2.1.</t>
  </si>
  <si>
    <t>osigurati središnju pohranu sigurnosno relevantnih događaja kopijom dnevničkih zapisa, kontinuirano ili u vremenskim intervalima ne duljima od 24 sata, s mjesta gdje su generirani na centralizirani sustav koji omogućava pohranu i pretragu te gdje su isti zaštićeni od neautoriziranog pristupa i izmjena (ukoliko je moguće administrator izvorišnog sustava ne bi trebao biti administrator ovog centraliziranog sustava). Osigurati da središnji sustav ima mogućnosti prepoznavanja anomalija i mogućih incidenata te generiranje upozorenja o sumnjivim događajima. Praćenje dnevničkih zapisa treba uzimati u obzir važnost programske i sklopovske imovine i procjenu rizika – potrebno je generirati veći, odnosno dopušteno je generirati manji broj različitih vrsta upozorenja o sumnjivim događajima uzimajući u obzir scenarije rizika i procijenjene rizike.  Subjekt mora u unaprijed planiranim intervalima provjeravati bilježe li se dnevnički zapisi ispravno kroz provođenje ili simulaciju radnje koja bi trebala rezultirati bilježenjem odgovarajućeg dnevničkog zapisa. Subjekt mora voditi brigu da se praćenje implementira i na način kojim bi se minimaliziralo postojanje lažno pozitivnih i lažno negativnih događaja.</t>
  </si>
  <si>
    <t>osigurati primjenu kontrola koje sprječavaju ili otkrivaju korištenje poznatih ili sumnjivih zlonamjernih web stranica. Filter je moguće ostvariti primjenom liste zabranjenih kategorija ili imena domena, ili primjenom liste dozvoljenih kategorija ili imena domena, ovisno o apetitu subjekta za rizik te poslovnim potrebama.</t>
  </si>
  <si>
    <t>definirati i uspostaviti, sukladno svojoj mrežnoj arhitekturi i izloženosti javnim mrežama, obavezne mjere zaštite mreže te pritom razmotriti adekvatne mjere poput korištenje vatrozida, virtualne privatne mreže (VPN), mrežnog pristupa uz stalnu primjenu principa nultog povjerenja (zero trust – „svi su nepouzdani“), sigurnih mrežnih protokola za bežičnu mrežu, odvajanje mreža različitih namjena, sukladno kritičnosti podataka ili prioritetu pojedinih mrežnih segmenata (primjerice uredska mreža, nadzorna mreža, produkcija, proizvodnja, gosti itd.)</t>
  </si>
  <si>
    <t>osigurati da obavezne mjere zaštite mreže osiguravaju zaštićeni prijenos kritičnih podataka te autorizaciju i kontrolu korištenja mreža i mrežno dostupnih resursa. Primjerice, subjekt će osigurati korištenje sigurnih inačica protokola kao što su HTTPS i sFTP, pristup mreži samo za ovlaštene pojedince ili uređaje (autorizacija može biti utemeljena na provjerenom digitalnom identitetu pojedinca, provjerenom digitalnom identitetu uređaja, oboje ili gdje drugačije nije moguće lokacijom spajanja ukoliko se provodi autorizacija pristupa lokaciji, primjerice čuvani uredski prostor ili podatkovni centar).</t>
  </si>
  <si>
    <t>svake godine provesti sveobuhvatan pregled svih definiranih mjera zaštite mreže kako bi se osiguralo da su one i dalje učinkovite i relevantne. Ovaj pregled uključuje procjenu trenutnih kibernetičkih prijetnji, ranjivosti i promjena u poslovnom okruženju koje bi mogle utjecati na uspostavljene mjere zaštite. Na temelju rezultata pregleda, provodi se ažuriranje  tehničkih mjera zaštite  kako bi se odgovorilo na nove izazove i rizike, osiguravajući stalnu usklađenost s najboljim praksama i zahtjevima. Svi rezultati i promjene koje se predlažu moraju se dokumentirati i odobriti od strane osoba odgovornih za provedbu mjera.</t>
  </si>
  <si>
    <t>implementirati mehanizme praćenja odlaznog i dolaznog mrežnog prometa u svrhu smanjenja rizika od kibernetičkog napada te definirati metode filtriranja nepoželjnog mrežnog prometa u smislu prepoznavanja potencijalnih indikatora kompromitacije. Ovo uključuje postavljanje odgovarajućih alata za praćenje i analizu mrežnog prometa koji omogućuju identifikaciju i automatsko blokiranje potencijalno opasnih aktivnosti. Također, subjekt mora definirati i primijeniti metode filtriranja nepoželjnog mrežnog prometa, poput upotrebe sustava za otkrivanje i sprječavanje napada (IDS/IPS) i drugih sigurnosnih rješenja. Svi implementirani mehanizmi i metode filtriranja moraju biti redovito revidirani i ažurirani kako bi se održala visoka razina sigurnosti mreže.</t>
  </si>
  <si>
    <t>implementirati tehničke mehanizme detekcije anomalija u mreži temeljene ili na odstupanju od tipičnog mrežnog prometa ili na odstupanju od interno definiranih pravila.</t>
  </si>
  <si>
    <t>osigurati definiranje uloga vlasnika na aplikacijama koje odobravaju pridruživanje korisničkih prava te osigurati zapise o tome tko je odobrio dodjelu prava. Prava pristupa mrežnim i informacijskim sustavima moraju biti dodijeljena, izmijenjena, ukinuta i dokumentirana u skladu s politikom kontrole pristupa subjekta. Ukoliko se prava pristupa definiraju kroz uloge, svakoj ulozi se mora pridružiti vlasnik. Vlasnik uloge odgovoran je za dodjelu prava. Subjekt mora osigurati zapise o odobrenju dodjele uloga sukladno politici bilježenja i praćenja dnevničkih zapisa. Subjekt može odlučiti u svojem sustavu za dodjelu prava korisnicima dokumentirati ili implementirati mapiranje radnih uloga na funkcionalne uloge u pojedinim mrežnim i informacijskim sustavima u cilju bržeg i učinkovitijeg upravljanje digitalnim identitetima.</t>
  </si>
  <si>
    <t>provoditi redovite kontrole korisničkih prava pristupa. Prava pristupa revidiraju se i dokumentiraju u planiranim intervalima, najmanje jednom godišnje te se prilagođavaju organizacijsko-poslovnim promjenama subjekta i dokumentiraju se s odgovarajućim praćenjem promjena. Subjekt može ovu mjeru ograničiti na kritičnu programsku i sklopovsku imovinu iz mjere 2.1.</t>
  </si>
  <si>
    <t>primijeniti dinamičku kontrolu pristupa temeljenu na riziku u stvarnom vremenu gdje je to moguće i izvedivo korištenjem naprednih alata.</t>
  </si>
  <si>
    <t>koristiti naprednu analizu ponašanja korisnika mrežnih i informacijskih sustava (UEBA) koja prepoznaje neobično ili sumnjivo ponašanje korisnika, odnosno slučajeve u kojima postoje nepravilnosti koje izlaze izvan okvira uobičajenih svakodnevnih obrazaca ili korištenja.</t>
  </si>
  <si>
    <t>razvijati, održavati, dokumentirati i implementirati pravila sigurnosti lanca opskrbe koja uključuju minimalne zahtjeve za pojedine vrste svojih izravnih dobavljača i pružatelja usluga, a posebno onih koji subjekte opskrbljuju IKT uslugama, IKT sustavima ili IKT proizvodima te proces provjere sigurnosti svojih izravnih dobavljača i ponuđenih usluga koje se tiču kritičnih mrežnih i informacijskih sustava. Subjekt mora uspostaviti ova pravila za svoje izravne dobavljače i pružatelje usluga, uključujući lanac opskrbe IKT uslugama, IKT sustavima ili IKT proizvodima. Pravila sigurnosti lanca opskrbe sadržavaju uloge, odgovornosti i ovlasti uključujući sigurnosne aspekte u pogledu odnosa između subjekta i njegovih izravnih dobavljača ili pružatelja usluga. Preporuča se da subjekt definira pravila za različite dobavljače ukoliko se sigurnosni aspekti razlikuju, primjerice različita pravila za dobavljače opreme i softvera u komercijalnoj ponudi od pravila za dobavljače softvera po narudžbi ili pružatelje usluga računalstva u oblaku (primjerice obavezni SSO) odnosno pružatelje usluge održavanja mrežnog i informacijskog sustava.</t>
  </si>
  <si>
    <t>nadzirati, revidirati, evaluirati i ponavljati proces provjere sigurnosti ključnih lanaca opskrbe IKT uslugama, IKT sustavima ili IKT proizvodima i to prilikom svakog novog ugovaranja ili minimalno svake dvije godine ili nakon incidenta povezanog s predmetnom uslugom, sustavom ili proizvodom ili nakon značajnih promjena u sigurnosnim zahtjevima ili stanju kibernetičke sigurnosti. Sva utvrđena odstupanja tijekom revidiranja i evaluacije trebaju se obraditi kroz procjenu rizika. Kontrola sigurnosnih zahtjeva trebala bi obuhvatiti sve ugovorima definirane sigurnosne zahtjeve.</t>
  </si>
  <si>
    <t>razviti planove za odgovor na incidente koji uključuju ključne dobavljače i pružatelje usluga, osobito one koji pripadaju ključnom lancu opskrbe IKT uslugama, IKT sustavima ili IKT proizvodima. Subjekt mora razviti planove odgovora na incidente u skladu s dokumentiranim procedurama i u razumnom vremenskom razdoblju. Odgovor na incidente mora uključivati i aktivnosti ključnih dobavljača i pružatelja usluga.</t>
  </si>
  <si>
    <t xml:space="preserve">9.1. </t>
  </si>
  <si>
    <t>provoditi analizu sigurnosnih zahtjeva u fazama izrade tehničke specifikacije, projektiranja ili nabave mrežnih i informacijskih sustava te definirati kriterije za prihvaćanje rješenja sukladno definiranim sigurnosnim zahtjevima.</t>
  </si>
  <si>
    <t>uspostaviti, dokumentirati, provesti i kontinuirano nadzirati konfiguraciju svojih mrežnih i informacijskih sustava, uključujući sigurnosne konfiguracijske postavke za svu sklopovsku i programsku imovinu, kao i za sve korištene vanjske usluge i mreže, tijekom njihova životnog ciklusa.</t>
  </si>
  <si>
    <t>9.2</t>
  </si>
  <si>
    <t>9.3</t>
  </si>
  <si>
    <t>9.4</t>
  </si>
  <si>
    <t>9.5</t>
  </si>
  <si>
    <t>9.6</t>
  </si>
  <si>
    <t>Kriptografija</t>
  </si>
  <si>
    <t>10.1</t>
  </si>
  <si>
    <t>10.2</t>
  </si>
  <si>
    <t>10.3</t>
  </si>
  <si>
    <t>10.4</t>
  </si>
  <si>
    <t>10.5</t>
  </si>
  <si>
    <t>10.6</t>
  </si>
  <si>
    <t>sukladno procijenjenom riziku, koristiti kvantno otpornu kriptografiju za zaštitu protiv budućih prijetnji u slučajevima gdje je to moguće.</t>
  </si>
  <si>
    <t>provoditi redovite revizije i ažuriranja kriptografskih politika i procedura. Pravila kriptografske politike i procedura obveznici su dužni ažurirati u planiranim intervalima i sukladno najnovijim dostignućima u kriptografiji.</t>
  </si>
  <si>
    <t>implementirati metode kriptiranja za zaštitu kritičnih podataka u mirovanju. Subjekt će sukladno kritičnosti podatka implementirati metode zaštite kritičnih podataka u mirovanju. Metode moraju obuhvatiti sve medije na kojima su pohranjeni dotični podaci u mirovanju. Kriptografski algoritmi, metode nadopune prije kriptiranja (engl padding) te veličine ključeva za pojedine algoritme treba prilagođavati trenutnim dobrih praksama te moraju biti  proporcionalni procijenjenom riziku subjekta i potrebi subjekta za zaštitom.</t>
  </si>
  <si>
    <t>koristiti metode kriptiranja za zaštitu kritičnih podataka u prijenosu. Kriptografske algoritme, metode nadopune prije kriptiranja (padding) te veličine ključeva za pojedine algoritme treba prilagođavati trenutnim dobrim praksama te moraju biti proporcionalni riziku i potrebi zaštite subjekta.</t>
  </si>
  <si>
    <t>razviti, dokumentirati, održavati i implementirati pravila primjene kriptografije u subjektu, s ciljem osiguravanja odgovarajućeg i učinkovitog korištenja kriptografije za zaštitu dostupnosti, autentičnosti, cjelovitosti i povjerljivosti kritičnih podataka sukladno vrsti podataka i rezultatima procjene rizika.</t>
  </si>
  <si>
    <t>integrirati sigurnosne alate i procese u razvojne operacije i prakse (DevOps, DevSecOps) tj. osigurati provjeru sigurnosti unutar procesa kontinuirane integracije i isporuke (CI/CD). Subjekti moraju uspostaviti, dokumentirati, provesti i kontinuirano nadzirati konfiguraciju svojih mrežnih i informacijskih sustava, uključujući sigurnosne konfiguracijske postavke sklopovske i programske imovine što uključuje i primjenu unutar metodologije procesa kontinuirane integracije i kontinuirane isporuke, a sukladno odabranoj praksi.</t>
  </si>
  <si>
    <t>razviti, održavati i implementirati pravila za sigurnost u procesima razvoja i održavanja mrežnih i informacijskih sustava. Subjekt mora osigurati mehanizme za osiguravanje sigurnog dizajna (secure by design and by default) i arhitekturu nultog povjerenja, identifikaciju mogućih ranjivosti na mrežnim i informacijskim sustavima koje samostalno razvija, integrira ili implementira te definirati sigurnosne zahtjeve za razvojna okruženja. Identifikaciju mogućih ranjivosti je moguće postići tijekom ranih faza dizajna primjenom metoda modeliranja prijetnji (Threat modelling), tijekom razvoja raznim tehnikama statičkog (SAST) i dinamičkog (DAST) testiranja ili nakon završetka razvoja raznim vrstama testiranja konačnog produkta ili sustava (primjerice penetration testing). Preporuča se primjena načela pomaka sigurnosnih provjera na lijevo tj. na ranije faze softverskog razvoja. Rezultatima provedenog sigurnosnog testiranja treba odgovarajuće upravljati kao sa svim drugim rizicima.
UVJET: Mjera 9.4. je obvezujuća za subjekte koji samostalno razvijaju ili održavaju mrežne i informacijske sustave.</t>
  </si>
  <si>
    <t>11.1</t>
  </si>
  <si>
    <t>11.2</t>
  </si>
  <si>
    <t>11.3</t>
  </si>
  <si>
    <t>11.4</t>
  </si>
  <si>
    <t>11.5</t>
  </si>
  <si>
    <t>11.6</t>
  </si>
  <si>
    <t>razviti i dokumentirati postupke za postupanje s incidentima, što uključuje definiranje uloga, odgovornosti i procedura za praćenje, sprječavanje, otkrivanje, analizu, zaustavljanje incidenta i odgovor na njega, oporavak od incidenta te evidentiranje i interno prijavljivanje incidenata u jasno definiranim vremenskim okvirima.</t>
  </si>
  <si>
    <t>osigurati osnovnu obuku zaposlenika za prepoznavanje i prijavu sumnjivih događaja i incidenata koja se mora ponoviti najmanje jednom godišnje za sve zaposlenike. Provođenje obuke mora biti dokumentirano. Provođenje obuke mora se prilagoditi potrebama poslovanja subjekta.</t>
  </si>
  <si>
    <t>razviti i dokumentirati detaljne procedure za praćenje, analizu i odgovor na incidente, uzimajući u obzir definirani vremenski okvir za interno prijavljivanje incidenta. Subjekt je dužan definirati i dokumentirati pravila za trijažu sumnjivih događaja, koja određuju kojim će se redoslijedom procjenjivati i obrađivati takvi događaji. U procesu trijaže prilikom procjene određenog sumnjivog događaja moguće je procijeniti da je određeni sumnjivi događaj vjerojatno lažno pozitivan događaj ili da je mogući učinak takvog događaja vjerojatno manji od očekivanog, na temelju čega se zatim može smanjiti prioritet za daljnju procjenu i obradu tog sumnjivog događaja, tj. može se prijeći na procjenu drugih sumnjivih događaja prije završetka konačne obrade i procjene tog događaja. Subjekt je dužan definirati procedure za zaustavljanje incidenta, odgovor na incident i oporavak od incidenta, u svrhu sprječavanja incidenta i njegove ponovne pojave te širenja i otklanjanja njegovih posljedica. Subjekt je dužan definirati procedure za obavještavanje nadležnog CSIRT-a o značajnim incidentima, kao i za izvještavanje relevantnih internih i vanjskih korisnika svojih mrežnih i informacijskih sustava, u skladu s definiranim planom komunikacije i propisanim obvezama subjekta.</t>
  </si>
  <si>
    <t>provoditi jednom godišnje vježbe postupanja sa simuliranim incidentima u svrhu provjeravanja djelotvornosti uspostavljenih procedura za praćenje, analizu i odgovor na incidente. Provođenje vježbi subjekt je dužan dokumentirati na isti način kao i stvarne incidente, uz jasnu napomenu u dokumentaciji koja nastaje u okviru provedbe vježbe da se ne radi o stvarnom incidentu već o vježbi. U pitanju mogu biti red teaming vježbe, table top simulacijske vježbe te purple teaming/adversary emulation &amp; detection engineering vježbe.</t>
  </si>
  <si>
    <t>koristiti specijalizirane alate za automatizirano otkrivanje i odgovor na incidente (IDR/EDR/XDR/NDR). Navedene alate potrebno je adekvatno uključiti i povezati s drugim sigurnosnim kontrolama. Kako količina sumnjivih događaja može biti velika, bitno je da se subjekt ne nađe u situaciji da od velike količine sumnjivih događaja ne prepozna ključnu informaciju koja ukazuje na to da se dogodio značajan incident. Bitnije je da subjekt obradi i procijeni manji broj ključnih sumnjivih događaja, nego da obradi i procijeni veći broj svih ostalih sumnjivih događaja. Zato je nužno da svaki sumnjivi događaj ima odgovarajuću razinu prioriteta na temelju koje će se u procesu trijaže odrediti kojim će se redoslijedom obrađivati sumnjivi događaji.</t>
  </si>
  <si>
    <t>12.1</t>
  </si>
  <si>
    <t>12.2</t>
  </si>
  <si>
    <t>12.3</t>
  </si>
  <si>
    <t>12.4</t>
  </si>
  <si>
    <t>12.5</t>
  </si>
  <si>
    <t>12.6</t>
  </si>
  <si>
    <t>12.7</t>
  </si>
  <si>
    <t>12.8</t>
  </si>
  <si>
    <t>razviti, održavati i implementirati politike kontinuiteta poslovanja i upravljanja kibernetičkim krizama, koje će identificirati ključne poslovne aktivnosti subjekta te organizacijske i tehničke preduvjete za njihovu  provedbu, kao podlogu za izradu planova mogućeg suženog opsega poslovanja tijekom oporavka od incidenata i povratka uobičajenom opsegu poslovanju u definiranom vremenskom okviru i opsegu poslovanja prihvatljivom za subjekt.</t>
  </si>
  <si>
    <t>koristiti redundantne podatkovne centre na lokacijama na kojima je vjerojatnost pojave istih ugroza geografske lokacije manji. Subjekt mora provesti procjenu rizika geografske lokacije koristeći se dostupnim podacima (primjerice potresnim zonama). Procjena rizika mora biti dokumentirana. Na osnovu procjene rizika potrebno je definirati i implementirati odabir i način korištenja različitih podatkovnih centara uzimajući u obzir pozitivne zakonske propise. Subjekt može provesti analizu je li trošak korištenja redundantnog podatkovnog centra veći od mogućih gubitaka u slučaju njegova nekorištenja. U tom slučaju osobe odgovorne za upravljanje mjerama mogu sukladno procesu upravljanja rizicima prihvatiti rizik.</t>
  </si>
  <si>
    <t>13.1</t>
  </si>
  <si>
    <t>13.2</t>
  </si>
  <si>
    <t>13.3</t>
  </si>
  <si>
    <t>13.4</t>
  </si>
  <si>
    <t>13.5</t>
  </si>
  <si>
    <t>sukladno rizicima unutar svog eko-sustava razviti i implementirati politiku fizičke sigurnosti. Politika minimalno treba odrediti opseg primjene, razine zaštite pojedinih prostora, načine primjene, odgovorne osobe i redovitost provjere djelotvornosti mjera. Politika, kao i promjene politike, moraju biti komunicirane sa svim zaposlenicima i relevantnim pravnim osobama s kojima subjekt ima poslovni odnos.</t>
  </si>
  <si>
    <t>osigurati osnovne fizičke mjere zaštite kao što su odgovarajuće fizičke barijere, brave, sigurnosne kamere i kontrole pristupa. Za definirane sigurnosne perimetre u kojima se nalaze mrežni i informacijski sustavi i druga povezana oprema, potrebno je postaviti tehničku zaštitu kako bi se osigurao pristup prostorima ovisno o procjeni rizika subjekta, uzimajući u obzir potencijalnu kritičnost mrežnog i informacijskog sustava i kritičnost programske i sklopovske imovine koja se u tom prostoru nalazi.</t>
  </si>
  <si>
    <t>redovito pregledavati i ažurirati sigurnosne protokole za fizičke lokacije. Sigurnosne protokole za sprečavanje neovlaštenog  pristupa potrebno je uspostaviti za kritične mrežne i informacijske sustave s ciljem smanjenja rizika</t>
  </si>
  <si>
    <t>implementirati naprednije mjere fizičke zaštite koje osiguravaju jasnu evidenciju pristupa te mogu biti korištene za naknadnu digitalnu forenziku. Subjekt mora implementirati naprednije mjere fizičke zaštite sukladno svojoj procjeni rizika i u smislu omogućavanja razmjene podataka sa drugim sustavima za nadzor (sustav upravljanja zapisima) kako bi se jednoznačno mogli pohranjivati podaci o pristupima te omogućiti analizu tijekom nadzora ili incidenta.</t>
  </si>
  <si>
    <t>sukladno procjeni rizika subjekta, implementirati nadzor prostora s kritičnom programskom i sklopovskom imovinom u stvarnom vremenu.</t>
  </si>
  <si>
    <t>KRIP-003: Sigurno upravljanje životnim ciklusom kriptografskih ključeva</t>
  </si>
  <si>
    <t>FIZ-001: Implementacija osnovnih fizičkih mjera zaštite</t>
  </si>
  <si>
    <t>FIZ-002: Revizija i ažuriranje sigurnosnih protokola za fizičke lokacije</t>
  </si>
  <si>
    <t>FIZ-003: Evidencija fizičkog pristupa</t>
  </si>
  <si>
    <t>5.8</t>
  </si>
  <si>
    <t xml:space="preserve">razviti, dokumentirati održavati i implementirati pravila kontrole pristupa mrežnom i informacijskom sustavu. Kontrola pristupa se odnosi na sve osobe i vanjske sustave koji pristupaju mrežnim i informacijskim sustavima subjekta. Politika i pravila kontrole pristupa trebaju obuhvaćati razradu kontrole pristupa za: 
-	zaposlenike i osoblje drugih subjekata koji predstavljaju izravne dobavljače ili pružatelje usluga
-	procese u okviru mrežnog i informacijskog sustava subjekta, kojima je omogućeno povezivanje s nekim drugim procesom izvan mrežnog i informacijskog sustava subjekta.
Subjekt ne mora dokumentirati pravila kontrole pristupa ako koristi isključivo usluge računalstva u oblaku, ali i u tom slučaju mora osigurati upravljanje životnim ciklusom digitalnih identiteta svih svojih korisnika sukladno mjeri 4.6. </t>
  </si>
  <si>
    <t>POL-006: Proces upravljanja kibernetičkim sigurnosnim rizicima</t>
  </si>
  <si>
    <t>ORG-002: Dodjela posebnih i kombiniranih uloga u kibernetičkoj sigurnosti</t>
  </si>
  <si>
    <t>ORG-003: Imenovanje odgovorne osobe za kibernetičku sigurnost na razini subjekta</t>
  </si>
  <si>
    <t>POL-012: Godišnje izvještavanje o stanju kibernetičke sigurnosti</t>
  </si>
  <si>
    <t>INV-004: Dokumentacija, revizija i ažuriranje inventara kritične imovine</t>
  </si>
  <si>
    <t>POD-001: Identifikacija kritičnih podataka na temelju kriterija rizika i značaja</t>
  </si>
  <si>
    <t>POD-003: Definiranje pravila za korištenje prijenosnih medija</t>
  </si>
  <si>
    <t>POD-004: Automatizirana provjera prijenosnih medija na prisutnost malicioznih sadržaja</t>
  </si>
  <si>
    <t>KRIP-004: Kriptiranje podataka u mirovanju</t>
  </si>
  <si>
    <t>INV-006: Upravljanje korištenjem kritične imovine izvan prostora subjekta</t>
  </si>
  <si>
    <t>INV-007: Proširenje inventara i kategorizacija imovine manje kritičnosti</t>
  </si>
  <si>
    <t>RIZ-008: Procjena rizika za imovinu manje kritičnosti</t>
  </si>
  <si>
    <t>INV-008: Ažuriranje inventara kritične imovine kroz proces nabave ili automatizaciju</t>
  </si>
  <si>
    <t>POD-005: Implementacija procedura za sigurno zbrinjavanje podataka i uređaja</t>
  </si>
  <si>
    <t>POD-006: Siguran prijevoz uređaja i medija koji sadrže kritične podatke</t>
  </si>
  <si>
    <t>POD-007: Odobrenje za iznošenje imovine i podataka izvan prostora subjekta</t>
  </si>
  <si>
    <t>RIZ-003: Procjena rizika od trećih strana za kritičnu imovinu subjekta</t>
  </si>
  <si>
    <t>RIZ-009: Održavanje i upravljanje registrom identificiranih rizika</t>
  </si>
  <si>
    <t>RIZ-011: Softverski alati za procjenu i praćenje rizika</t>
  </si>
  <si>
    <t>RIZ-012: Integracija upravljanja kibernetičkim rizicima u upravljanje rizicima poslovanja (ERM)</t>
  </si>
  <si>
    <t>RES-004: Provjera kandidata prije zapošljavanja</t>
  </si>
  <si>
    <t>DID-004: Integracija sustava za upravljanje ljudskim potencijalima i digitalnim identitetima</t>
  </si>
  <si>
    <t>DID-005: Upravljanje pravima pristupa trećih strana</t>
  </si>
  <si>
    <t>DID-006: Nadzor i revizija aktivnosti korisnika sustava</t>
  </si>
  <si>
    <t>POL-004: Politike lozinki i autentifikacije</t>
  </si>
  <si>
    <t>POL-005: Upravljanje sigurnosnim politikama korisničkih računa</t>
  </si>
  <si>
    <t>DID-007: Višefaktorska autentifikacija (MFA)</t>
  </si>
  <si>
    <t>SKM-001: Primjena EPP/EDR rješenja</t>
  </si>
  <si>
    <t>RIZ-013: Procjena rizika zbog neprimjenjivanja sigurnosnih zakrpa</t>
  </si>
  <si>
    <t>SKM-003: Primjena sigurnosnih zakrpa i upravljanje ranjivostima</t>
  </si>
  <si>
    <t>SRZ-001: Mehanizmi za identifikaciju i upravljanje ranjivostima u razvoju sustava</t>
  </si>
  <si>
    <t>SKM-005: Sigurnosna testiranja mrežnih i informacijskih sustava</t>
  </si>
  <si>
    <t>SKM-004: Provjera ranjivosti</t>
  </si>
  <si>
    <t>SKM-008: Blokiranje pristupa iz anonimizacijskih mreža</t>
  </si>
  <si>
    <t>DID-008: Autorizacija korištenja mrežnih resursa</t>
  </si>
  <si>
    <t>NAD-014: Godišnji pregled i ažuriranje mjera zaštite mreže</t>
  </si>
  <si>
    <t>DID-009: Vlasništvo nad ulogama i odobravanje prava pristupa</t>
  </si>
  <si>
    <t>DID-010: Upravljanje i politike korištenja privilegiranih računa</t>
  </si>
  <si>
    <t>DID-011: Dinamička kontrola pristupa temeljena na riziku</t>
  </si>
  <si>
    <t>RIZ-014: Pravila sigurnosti lanca opskrbe</t>
  </si>
  <si>
    <t>RIZ-018: Kriteriji i sigurnosni zahtjevi za odabir dobavljača i pružatelja usluga</t>
  </si>
  <si>
    <t>POL-009: Planovi odgovora na incidente koji uključuju ključne dobavljače</t>
  </si>
  <si>
    <t>SKM-006: Upravljanje konfiguracijom mrežnih i informacijskih sustava</t>
  </si>
  <si>
    <t>SKM-007: Upravljanje promjenama mrežnih i informacijskih sustava</t>
  </si>
  <si>
    <t>SRZ-003: Sigurnosni zahtjevi u procesima razvoja i održavanja</t>
  </si>
  <si>
    <t>KRIP-001: Politike i pravila za primjenu kriptografije</t>
  </si>
  <si>
    <t>KRIP-002: Kriptiranje podataka u prijenosu</t>
  </si>
  <si>
    <t>KRIP-005: Primjena kvantno otporne kriptografije</t>
  </si>
  <si>
    <t>POL-010: Razvoj i dokumentiranje procedura za postupanje s incidentima</t>
  </si>
  <si>
    <t>UPR-003: Mehanizam za prijavu sumnjivih događaja i incidenata</t>
  </si>
  <si>
    <t>UPR-004: Procjena utjecaja incidenata na kontinuitet poslovanja</t>
  </si>
  <si>
    <t>UPR-005: Usklađivanje postupanja s incidentima i upravljanja kontinuitetom poslovanja</t>
  </si>
  <si>
    <t>UPR-006: Upravljanje dokumentacijom vezanom za postupanje s incidentima</t>
  </si>
  <si>
    <t>UPR-007: Dodjela uloga za otkrivanje i odgovor na incidente</t>
  </si>
  <si>
    <t>UPR-008: Planovi komunikacije i razvrstavanje incidenata</t>
  </si>
  <si>
    <t>UPR-009: Sustav za vođenje evidencije incidenata</t>
  </si>
  <si>
    <t>UPR-010: Obavještavanje nadležnih tijela o incidentima</t>
  </si>
  <si>
    <t>POL-011: Sigurna komunikacija tijekom postupanja s incidentima</t>
  </si>
  <si>
    <t>UPR-011: Pravila trijaže i procjene sumnjivih događaja</t>
  </si>
  <si>
    <t>UPR-012: Provedba simulacijskih vježbi odgovora na incidente</t>
  </si>
  <si>
    <t>UPR-014: Upravljanje informacijama dobivenim od nadležnih tijela</t>
  </si>
  <si>
    <t>UPR-015: Osiguravanje dodatnih kapaciteta tijekom kriznih situacija</t>
  </si>
  <si>
    <t>UPR-016: Razvoj i održavanje hodograma aktivnosti oporavka</t>
  </si>
  <si>
    <t>UPR-017: Upravljanje ključnim komunalnim uslugama</t>
  </si>
  <si>
    <t>POD-002: Sigurno pohranjivanje pričuvnih kopija</t>
  </si>
  <si>
    <t>RES-005: Implementacija redundancije za mrežne i informacijske sustave</t>
  </si>
  <si>
    <t>RES-006: Implementacija redundancije za ključnu imovinu</t>
  </si>
  <si>
    <t>RES-007: Redundancija zaposlenika s nužnim odgovornostima, ovlastima i sposobnostima</t>
  </si>
  <si>
    <t>RES-008: Implementacija redundancije za komunikacijske kanale</t>
  </si>
  <si>
    <t>RES-009: Implementacija redundancije za ključne komunalne usluge</t>
  </si>
  <si>
    <t>POL-003: Politika fizičke sigurnosti</t>
  </si>
  <si>
    <t>FIZ-004: Nadzor prostora u stvarnom vremenu</t>
  </si>
  <si>
    <t>provesti analizu utjecaja incidenata na poslovanje  (Business Impact Analysis - BIA) kojom će se identificirati ključne poslovne funkcije i procjenu rizika kao preduvjet za razvoj planova za oporavak od incidenata. Na temelju rezultata te analize i procjene rizika, subjekt mora minimalno uspostaviti: 
-	ciljana vremena oporavka (Recovery Time Objectives - RTOs) kako bi se utvrdilo maksimalno dopušteno vrijeme koje može proteći za oporavak poslovnih resursa i funkcija nakon prekida u radu pojedinih segmenata mrežnih i informacijskih sustava
-	vremenske točke oporavka (Recovery Point Objectives - RPOs) kako bi se utvrdilo koliko podataka se može izgubiti po pojedinoj poslovnoj aktivnosti koja se provodi pomoću mrežnog i informacijskog sustava, odnosno pomoću IKT usluga i IKT procesa koje mogu biti u prekidu 
-	ciljevi pružanja usluge (Service Delivery Objectives - SDOs) kako bi se utvrdila minimalna razina performansi koja se treba postići kako bi se omogućilo poslovanje za vrijeme alternativnog načina rada
-	RPO, RTO i SDO se moraju uzeti u obzir kod utvrđivanja politika pričuvnih kopija i redundancija. Isto tako RPO, RTO, SDO se moraju uzeti u obzir kod upravljanja sigurnošću lanca opskrbe, kao i kod sigurnosti u nabavi, razvoju i održavanju mrežnih i informacijskih sustava, uključujući otklanjanje ranjivosti i njihovo otkrivanje
-	popis ključnih komunalnih usluga potrebnih za normalan rad mrežnih i informacijskih sustava.</t>
  </si>
  <si>
    <t>provoditi testiranje planova kontinuiteta poslovanja najmanje jednom godišnje. Planovi kontinuiteta poslovanja se moraju testirati kroz vježbe i revidirati periodički, nakon incidenata, promjena u operacijama ili procijenjenim rizicima. Provođenje testiranja planova kontinuiteta poslovanja mora biti dokumentirano kako bi se nedvosmisleno utvrdilo potrebna unaprjeđenja uočena tijekom provedbe testiranja. Prilikom testiranja plana kontinuiteta poslovanja potrebno je testirati sljedeće: 
- uloge i odgovornosti
- ključne kontakte tj. kontakte zaposlenika s potrebnim odgovornostima, ovlastima i sposobnostima 
- unutarnje i vanjske komunikacije kanale
- uvjete aktivacije i deaktivacije plana
- redoslijed postupanja kod oporavka
- plan oporavka za specifične operacije
- potrebni resursi, uključujući pričuvne kopije i redundancije
- minimalno ponovno uspostavljanje (Recovery), a ovisno o planovima i ponovno pokretanje aktivnosti (Restore) nakon privremenih mjera
- povezanost s postupanjem s incidentima
- mrežne i informacijske sustave, primjerice hardver, softver, servise, podatke itd. (kao što su redundantni mrežni uređaji, poslužitelji koji se nalaze iza sustava za raspodjelu opterećenja, raid polja diskova, servisi za pričuvne kopije, više podatkovnih centara) 
- imovina, uključujući objekte, opremu i zalihe
- korištenje alternativnih i redundantnih izvora napajanje električnom energijom.</t>
  </si>
  <si>
    <t>implementirati redundanciju za kritične mrežne i informacijske sustave i kritične podatke. Prilikom implementacije subjekt mora razmotriti opcije ulaganja u vlastitu redundanciju ili angažman treće strane da pruži potrebnu redundanciju i to dokumentirati. Redundanciju je potrebno razmotriti djelomično ili u potpunosti za:
- mrežne i informacijske sustave, primjerice hardver, softver, servise, podatke itd. (kao što su redundantni mrežni uređaji, poslužitelji koji se nalaze iza sustava za raspodjelu opterećenja, raid polja diskova, servisi za pričuvne kopije, više podatkovnih centara)
- imovina, uključujući objekte, opremu i zalihe
- zaposlenike s nužnim odgovornostima, ovlastima i sposobnostima
- odgovarajuće komunikacijske kanale
- ključne komunalne usluge.</t>
  </si>
  <si>
    <t>razviti detaljne planove za oporavak od katastrofa (DRP) i kontinuitet poslovanja (BCP). Na osnovu rezultata procjene rizika i plana kontinuiteta poslovanja, plan subjekta za pričuvno kopiranje podataka i redundancije treba biti razvijen, održavan i dokumentiran, a mora uzeti u obzir najmanje:  
- vrijeme oporavka  
- osiguranje da su pričuvne kopije odnosno redundantni sustavi potpuni i ispravni, uključujući konfiguracijske podatke i podatke pohranjene u okruženju usluga računalstva u oblaku  
- pohrana (mrežnih i izvan mrežnih) pričuvnih kopija te redundantnih sustava na sigurnoj lokaciji ili lokacijama, koji nisu na istoj mreži kao i primarni sustav te su na dovoljnoj udaljenosti kako bi izbjegle bilo koju štetu uslijed katastrofe na glavnoj lokaciji  
- primjena odgovarajućih fizičkih kontrola (kao što je ograničenje pristupa) i logičkih kontrola (kao što je enkripcija) za pričuvne kopije, u skladu s razinom kritičnosti podataka na tim kopijama  
- ponovno uspostavljanje podataka iz pričuvnih kopija odnosno aktiviranje prebacivanja na redundantne sustave, uključujući proces odobrenja 
- ovisnost o ključnim komunalnim uslugama
- hodogram aktivnosti oporavka koji se odnose na vremenski raspored i međuovisnosti pojedinih aktivnosti oporavka.</t>
  </si>
  <si>
    <t>uspostaviti procese za upravljanje kibernetičkim krizama odnosno za slučajeve kibernetičkih sigurnosnih incidenata velikih razmjera, pri čemu će osigurati da procesi upravljanja kibernetičkim krizama adresiraju najmanje:
-	uloge i odgovornosti zaposlenika subjekta, kako bi se osiguralo da svi zaposlenici budu upoznati sa svojim ulogama u kriznim situacijama, uključujući konkretne korake koje je potrebno pratiti
-	primjerene mjere komunikacije između subjekta i relevantnih nadležnih tijela sukladno Nacionalnom programu upravljanja kibernetičkim krizama
- 	održavanje uspostavljene razine kibernetičke sigurnosti subjekta u kriznim situacija kroz primjenu primjerenih mjera, poput sustava i procesa za podršku i uspostavu možebitnih dodatnih kapaciteta
-	provedbu procesa za upravljanje i korištenje informacija dobivenih od nadležnog CSIRT-a ili drugog nadležnog tijela vezano za incidente, ranjivosti, kibernetičke prijetnje i potrebne mjere upravljanja kibernetičkim sigurnosnim rizicima.</t>
  </si>
  <si>
    <t>integrirati sustav za vođenje evidencije i upravljanje ljudskim potencijalima sa sustavima za upravljanje digitalnim identitetom i pravima pristupa mrežnom i informacijskom sustavu, kako bi se osiguralo učinkovito upravljanje digitalnim identitetima i pravima pristupa u stvarnom vremenu. Subjekt je dužan:
-	dodjeljivati i ukidati prava pristupa temeljem načela „poslovne potrebe“ (need-to-know), načela „najmanje privilegije“ (least privilege) i sukladno potrebi načela „razdvajanja nadležnosti“ (segregation of duties)
-	osigurati da prava pristupa budu revidirana u slučaju prekida ili druge promjene statusa zaposlenja (primjerice ukidanje ili promjena prava pristupa, deaktivacija korisničkih računa itd.)
-	osigurati da se prava pristupa odgovarajuće dodjeljuju trećim stranama, poput izravnih dobavljača ili pružatelja usluga, vodeći računa o primjeni načela iz alineje 1. ovog podskupa mjera. Posebno je važno ograničiti takva prava pristupa, kako po opsegu tako i po trajanju.
-	voditi registar dodijeljenih prava pristupa po korisnicima i 
-	koristiti evidentiranje pristupa pri upravljanju pravima pristupa na mrežnom i informacijskom sustavu.</t>
  </si>
  <si>
    <t xml:space="preserve">zaposlenicima koji su uključeni u razvoj mrežnih i informacijskih sustava omogućiti kontinuirano osposobljavanje, definirati interne standarde za sigurni razvoj mrežnih i informacijskih sustava te provoditi redovne sigurnosne preglede kôda. Mjeru je moguće provesti primjenom nekih od kolaborativnih metoda razvoja (programiranje u paru, dva para očiju prilikom prihvaćanje promjena kôda, razvoj temeljen na testiranju itd.), primjenom alata za statičku analizu kôda (SAST) i slično, a osposobljavanje zaposlenika koji su uključeni u razvoj mrežnih i informacijskih sustava mora minimalno uključiti:  
-	analizu sigurnosnih zahtjeva u fazama izrade tehničke specifikacije i projektiranja ili nabave mrežnih i informacijskih sustava
-	načela za projektiranje sigurnih sustava i načela sigurnog programskog kôdiranja, kao što je primjerice ugradnja mjera sigurnosti sustava u fazi projektiranja (security-by-design) modeliranje prijetnji ili arhitektura nultog povjerenja
-	pridržavanje sigurnosnih zahtjeva za razvojna okruženja
-	korištenje sigurnosnog testiranja u okviru životnog ciklusa razvoja.
UVJET: Mjera 9.5. je obvezujuća za subjekte koji samostalno razvijaju ili održavaju mrežne i informacijske sustave. </t>
  </si>
  <si>
    <t xml:space="preserve"> Postupanje s incidentima</t>
  </si>
  <si>
    <t>NAPOMENA:</t>
  </si>
  <si>
    <t>PODSKUP MJERE SE OCJENJUJE</t>
  </si>
  <si>
    <t>implementirati redundanciju za kritične mrežne i informacijske sustave i kritične podatke. Prilikom implementacije subjekt mora razmotriti opcije ulaganja u vlastitu redundanciju ili angažman treće strane da pruži potrebnu redundanciju i to dokumentirati. Redundanciju je potrebno razmotriti djelomično ili u potpunosti za:
-	mrežne i informacijske sustave, primjerice hardver, softver, servise, podatke itd. (kao što su redundantni mrežni uređaji, poslužitelji koji se nalaze iza sustava za raspodjelu opterećenja, raid polja diskova, servisi za pričuvne kopije, više podatkovnih centara)
-	imovina, uključujući objekte, opremu i zalihe
-	zaposlenike s nužnim odgovornostima, ovlastima i sposobnostima
-	odgovarajuće komunikacijske kanale
-	ključne komunalne usluge.</t>
  </si>
  <si>
    <t>smanjiti potencijalnu površinu izloženosti subjekta kibernetičkim napadima:
-	identifikacijom i ograničavanjem servisa koji su javno izloženi/dostupni putem Interneta (primjerice web stranice, e-pošta, VPN ulazne točke, nadzorne konzole, RDP ili SSH servisi za udaljenu administraciju, SFTP, SMB i sličnih servisa za razmjenu datoteka, i dr.) 
-	smanjenjem broja administratorskih i visoko privilegiranih korisničkih računa 
-	blokiranjem pristupa javno dostupnim servisima s TOR mreže i poznatih anonimizacijskih VPN servisa 
-	ograničavanjem izravnog pristupa Internet poslužiteljima, ukoliko je moguće.</t>
  </si>
  <si>
    <t xml:space="preserve">u ugovorima o poslovnoj suradnji odnosno nabavi ili pružanju usluga (Service Level Agreement – SLA) definirati sigurnosne zahtjeve za svoje izravne dobavljače i pružatelje usluga, koji su usklađeni s kibernetičkim sigurnosnim politikama subjekta.
Sigurnosni zahtjevi trebaju uključivati sljedeće:
-	sigurnosne klauzule u ugovorima (primjerice odredbe o povjerljivosti)
-	u slučaju sklapanja ugovora o pružanju upravljanih usluga i upravljanih sigurnosnih usluga, ugovori o pružanju takvih usluga moraju se sklapati isključivo sa pružateljima takvih usluga koji su kategorizirani kao ključni ili važni subjekti sukladno Zakonu (provjera statusa kategorizacije pružatelja upravljanih usluga i pružatelja upravljanih sigurnosnih usluga provodi se preko središnjeg državnog tijela za kibernetičku sigurnost)
-	odredbe o obvezi  izravnog dobavljača ili pružatelja usluga da odmah po saznanju obavijesti subjekta o incidentima koji mogu utjecati na subjekta 
-	odredbe o pravu na zahtijevanje provedbe revizije kibernetičke sigurnosti i/ili pravu na dokaz o provedenoj reviziji kibernetičke sigurnosti, odnosno posjedovanju odgovarajućih jednakovrijednih certifikata izravnog dobavljača
-	odredbe o obvezi upravljanja ranjivostima koja uključuje otkrivanje ranjivosti i njihovo otklanjanje, kao i obavještavanje subjekta o ranjivostima koje mogu utjecati na subjekta 
-	odredbe o mogućem podugovaranju i sigurnosnim zahtjevima za podugovaratelje 
-	odredbe o obvezama izravnog dobavljača ili pružatelja usluga pri isteku ili raskidu ugovornog odnosa (primjerice pronalaženje i uklanjanje/uništavanje/zbrinjavanje podataka).
Sigurnosni zahtjevi mogu uključivati sljedeće:
-	odredbe o vještinama i osposobljavanju koje se zahtijevaju u odnosu na zaposlenike izravnog dobavljača ili pružatelja usluga 
-	odredbe o certifikatima ili drugim ovlaštenjima koji se zahtijevaju za zaposlenike izravnog dobavljača ili pružatelja usluga. </t>
  </si>
  <si>
    <t>identificirati sve svoje izravne dobavljače i pružatelje usluga, uključujući one u lancu opskrbe IKT uslugama, IKT sustavima ili IKT proizvodima, te procijeniti potencijalne rizike za mrežne i informacijske sustave subjekta, koji proizlaze iz tih poslovnih odnosa i temeljem toga uspostaviti i održavati registar izravnih dobavljača i pružatelja usluga koji uključuje: 
-	kontaktne točke za svakog od njih, a posebno za one koje imaju pristup ili upravljaju kritičnom programskom ili sklopovskom imovinom subjekta
-	popis usluga, sustava ili proizvoda koje subjekt izravno nabavlja od identificiranih izravnih dobavljača i pružatelja usluga.</t>
  </si>
  <si>
    <t>KOMENTAR</t>
  </si>
  <si>
    <t>uspostaviti procese za upravljanje kibernetičkim krizama odnosno za slučajeve kibernetičkih sigurnosnih incidenata velikih razmjera, pri čemu će osigurati da procesi upravljanja kibernetičkim krizama adresiraju najmanje:
-	uloge i odgovornosti zaposlenika subjekta, kako bi se osiguralo da svi zaposlenici budu upoznati sa svojim ulogama u kriznim situacijama, uključujući konkretne korake koje je potrebno pratiti
-	primjerene mjere komunikacije između subjekta i relevantnih nadležnih tijela sukladno Nacionalnom programu upravljanja kibernetičkim krizama
-	održavanje uspostavljene razine kibernetičke sigurnosti subjekta u kriznim situacija kroz primjenu primjerenih mjera, poput sustava i procesa za podršku i uspostavu možebitnih dodatnih kapaciteta
-	provedbu procesa za upravljanje i korištenje informacija dobivenih od nadležnog CSIRT-a ili drugog nadležnog tijela vezano za incidente, ranjivosti, kibernetičke prijetnje i potrebne mjere upravljanja kibernetičkim sigurnosnim rizicima.</t>
  </si>
  <si>
    <t>razviti detaljne planove za oporavak od katastrofa (DRP) i kontinuitet poslovanja (BCP). Na osnovu rezultata procjene rizika i plana kontinuiteta poslovanja, plan subjekta za pričuvno kopiranje podataka i redundancije treba biti razvijen, održavan i dokumentiran, a mora uzeti u obzir najmanje:  
-	vrijeme oporavka  
-	osiguranje da su pričuvne kopije odnosno redundantni sustavi potpuni i ispravni, uključujući konfiguracijske podatke i podatke pohranjene u okruženju usluga računalstva u oblaku  
-	pohrana (mrežnih i izvan mrežnih) pričuvnih kopija te redundantnih sustava na sigurnoj lokaciji ili lokacijama, koji nisu na istoj mreži kao i primarni sustav te su na dovoljnoj udaljenosti kako bi izbjegle bilo koju štetu uslijed katastrofe na glavnoj lokaciji  
-	primjena odgovarajućih fizičkih kontrola (kao što je ograničenje pristupa) i logičkih kontrola (kao što je enkripcija) za pričuvne kopije, u skladu s razinom kritičnosti podataka na tim kopijama  
-	ponovno uspostavljanje podataka iz pričuvnih kopija odnosno aktiviranje prebacivanja na redundantne sustave, uključujući proces odobrenja 
-	ovisnost o ključnim komunalnim uslugama
-	hodogram aktivnosti oporavka koji se odnose na vremenski raspored i međuovisnosti pojedinih aktivnosti oporavka.</t>
  </si>
  <si>
    <t>SAMOPROCJENA KIBERNETIČKE SIGURNOSTI</t>
  </si>
  <si>
    <t>UTVRĐENA RAZINA KIBERNETIČKIH SIGURNOSNIH RIZIKA</t>
  </si>
  <si>
    <t>RAZINA MJERA UPRAVLJANJA KIBERNETIČKIM SIGURNOSNIM RIZICIMA KOJA JE UTVRĐENA OBVEZUJUĆOM</t>
  </si>
  <si>
    <t>UKUPNI BODOVI STUPNJA USKLAĐENOSTI MJERA UPRAVLJANJA KIBERNETIČKIM SIGURNOSNIM RIZICIMA</t>
  </si>
  <si>
    <t>UKUPNI BODOVI TRENDA PODIZANJA RAZINE ZRELOSTI</t>
  </si>
  <si>
    <t>POPIS DOKUMENTACIJE</t>
  </si>
  <si>
    <t>IME, PREZIME I POTPIS OSOBE KOJA JE PROVELA POSTUPAK SAMOPROCJENE</t>
  </si>
  <si>
    <t xml:space="preserve">IZJAVA O SUKLADNOSTI </t>
  </si>
  <si>
    <t>USPOSTAVLJENIH MJERA UPRAVLJANJA KIBERNETIČKIM SIGURNOSNIM RIZICIMA</t>
  </si>
  <si>
    <t>PODACI O SUBJEKTU</t>
  </si>
  <si>
    <t>ADRESA</t>
  </si>
  <si>
    <t>IZJAVA O SUKLADNOSTI</t>
  </si>
  <si>
    <t>Rezultati provedene samoprocjene kibernetičke sigurnosti za subjekt pokazuju da su uspostavljene mjere upravljanja kibernetičkim sigurnosnim rizicima u skladu s mjerama upravljanja kibernetičkim sigurnosnim rizicima propisanim Zakonom o kibernetičkoj sigurnosti i Uredbom o kibernetičkoj sigurnosti.</t>
  </si>
  <si>
    <t>NAZIV</t>
  </si>
  <si>
    <t>IME, PREZIME I POTPIS OSOBE ODGOVORNE ZA UPRAVLJANJE MJERAMA UPRAVLJANJA KIBERNETIČKIM SIGURNOSNIM RIZICIMA</t>
  </si>
  <si>
    <t>SEKTOR GLAVNA POSLOVNA DJELATNOST</t>
  </si>
  <si>
    <t>SEKTOR
PODSEKTOR
VRSTA SUBJEKTA</t>
  </si>
  <si>
    <t>DOBROVOLJNO</t>
  </si>
  <si>
    <t>provoditi vježbe upravljanja kibernetičkim krizama kako bi se testirala otpornost subjekta na situacije koje nije moguće predvidjeti i planirati, a uzimajući u obzir: 
-	uloge i odgovornosti zaposlenika, kako bi se osiguralo da svi zaposlenici budu upoznati sa svojim ulogama u kriznim situacijama, uključujući konkretne korake koje je potrebno pratiti 
-	primjerene mjere komunikacije između subjekta i relevantnih nadležnih tijela 
-	održavanje uspostavljene razine kibernetičke sigurnosti u kriznim situacijama kroz primjenu primjerenih mjera, poput sustava i procesa za podršku i uspostavu dodatnog kapaciteta.
UVJET: Mjera 12.6. se provodi kao obvezujuća na zahtjev nadležnih tijela u okviru provedbi vježbi kibernetičkog kriznog upravljanja.</t>
  </si>
  <si>
    <t>POL-007: Uspostava obaveznih mjera zaštite mreže</t>
  </si>
  <si>
    <t>NAD-002: Implementacija sustava za nadzor aktivnosti na informacijskim sustavima u stvarnom vremenu</t>
  </si>
  <si>
    <t>UPR-002: Politika kontinuiteta poslovanja i planiranje oporavka od kibernetičkih incidenata</t>
  </si>
  <si>
    <t>UPR-018: Utvrđivanje ključnih poslovnih aktivnosti</t>
  </si>
  <si>
    <t>ORG-007: Planiranje i dokumentacija aktivnosti kontinuiteta poslovanja (BCP/DRP)</t>
  </si>
  <si>
    <t>RIZ-019: Procjena rizika geografske lokacije</t>
  </si>
  <si>
    <t>NAD-012: Sustavi za prikupljanje i analizu dnevničkih zapisa</t>
  </si>
  <si>
    <t>NAD-003: Postavljanje automatskih alarma za detekciju prijetnji</t>
  </si>
  <si>
    <t>ORG-004: Disciplinske mjere za kršenje pravila kibernetičke sigurnosti</t>
  </si>
  <si>
    <t>ORG-005: Implementacija prava pristupa prema načelima poslovne potrebe i minimalnih ovlaštenja</t>
  </si>
  <si>
    <t>EDU-007: Program osposobljavanja o osnovnim praksama kibernetičke higijene</t>
  </si>
  <si>
    <t>NAD-001: Definiranje ključnih sigurnosnih metrika za praćenje kibernetičke sigurnosti uključivo prikupljanje i praćenje podataka temeljem definiranih sigurnosnih metrika</t>
  </si>
  <si>
    <t>NAD-004: Korištenje nadzornih ploča (dashboarda) za praćenje sigurnosnih indikatora</t>
  </si>
  <si>
    <t>NAD-005: Filtriranje pristupa zlonamjernim web stranicama</t>
  </si>
  <si>
    <t>NAD-006: Ograničavanje javno izloženih servisa</t>
  </si>
  <si>
    <t>NAD-008: Sigurni mrežni protokoli za prijenos podataka</t>
  </si>
  <si>
    <t>NAD-009: Filtriranje nepoželjnog mrežnog prometa</t>
  </si>
  <si>
    <t>NAD-010: Implementacija UEBA sustava za analizu ponašanja korisnika</t>
  </si>
  <si>
    <t>NAD-013: Sinkronizacija vremena između sustava</t>
  </si>
  <si>
    <t>NAD-015: Zaštita i integritet dnevničkih zapisa</t>
  </si>
  <si>
    <t>NAD-016: Centralizirana pohrana i analiza dnevničkih zapisa</t>
  </si>
  <si>
    <t>ORG-006: Definiranje i postizanje ciljeva oporavka poslovanja (RPO, RTO, SDO)</t>
  </si>
  <si>
    <t>RIZ-010: Mjere ublažavanja rizika prije implementacije novih rješenja ili značajnih promjena</t>
  </si>
  <si>
    <t>RIZ-016: Sigurnosni zahtjevi u ugovorima sa izravnim dobavljačima ili pružateljima usluga</t>
  </si>
  <si>
    <t>RIZ-017: Redoviti nadzor i revizija sigurnosti ključnih lanca opskrbe IKT uslugama, sustavima ili proizvodima</t>
  </si>
  <si>
    <t>SKM-002: Implementacija osnovnog antivirusnog alata na radnim stanicama i poslužiteljima</t>
  </si>
  <si>
    <t>SRZ-002: Kriteriji prihvaćanja rješenja i njihova primjena</t>
  </si>
  <si>
    <t>UPR-013: Kontinuitet poslovanja i upravljanja krizama</t>
  </si>
  <si>
    <t>POL-008: Razrada i održavanje pravila osnovne prakse kibernetičke higijene</t>
  </si>
  <si>
    <t>POL-002: Izbjegavanje sukoba interesa u kibernetičkoj sigurnosti</t>
  </si>
  <si>
    <t xml:space="preserve">NAD-010: Implementacija UEBA sustava za analizu ponašanja korisnika	</t>
  </si>
  <si>
    <t>RIZ-015: Identifikacija i registar izravnih dobavljača i pružatelja usluga</t>
  </si>
  <si>
    <t>NAD-007: Implementacija principa nultog povjerenja (Zero Trust)</t>
  </si>
  <si>
    <t xml:space="preserve">NAD-011: Integracija alata za automatizirano otkrivanje i odgovor na incidente	</t>
  </si>
  <si>
    <t>RIZ-006: Metode za analizu i procjenu rizika</t>
  </si>
  <si>
    <t>NAD-011: Integracija alata za automatizirano otkrivanje i odgovor na incidente</t>
  </si>
  <si>
    <t>razviti, dokumentirati, implementirati i redovno održavati pravila sigurnosti ljudskih potencijala uzimajući u obzir sve korisnike mrežnih i informacijskih sustava, uključujući vanjske suradnike. Odgovornosti vezane za kibernetičku sigurnost utvrđuju se ovisno o dodijeljenim ulogama korisnika sustava, utvrđenim prema poslovnim potrebama subjekta. Subjekti moraju osigurati da:
-	svi zaposlenici subjekta razumiju svoje odgovornosti u pitanjima kibernetičke sigurnosti i da primjenjuju osnovne prakse kibernetičke higijene
-	sve osobe s administrativnim ili povlaštenim pristupom mrežnom i informacijskom sustavu subjekta su svjesne povećane odgovornosti te predano izvršavaju svoje uloge i ovlasti dodijeljene prema kibernetičkoj sigurnosnoj politici subjekta 
-	osobe odgovorne za upravljanje mjerama u subjektu razumiju svoju ulogu, odgovornosti i ovlasti.</t>
  </si>
  <si>
    <t>izraditi detaljan inventar kritične imovine koji će sadržavati sve informacije nužne za učinkovito upravljanje i osigurati njegovo ažuriranje sve do razine koja omogućava učinkovito operativno upravljanje imovinom i provođenje adekvatnih mjera i kontrola. Detaljnost inventara kritične imovine mora biti na razini koja odgovara poslovnim potrebama subjekta, a inventar treba sadržavati najmanje sljedeće:
-	popis mrežnih i informacijskih sustava koje subjekt koristi prilikom pružanja usluga ili obavljanja djelatnosti
-	popis ključnih elemenata mrežnih i informacijskih sustava koji se procjenjuju kritičnim za održavanje kontinuiteta poslovanja subjekta
-	jedinstveni identifikator svake pojedine imovine ( primjerice inventurni broj, ime ili FQDN – Fully Qualified Domain Name)
-	lokaciju imovine
-	odgovornu osobu i organizacijsku jedinicu subjekta ili vanjskog davatelja usluge.</t>
  </si>
  <si>
    <t>osigurati, ukoliko je tehnički izvedivo, stvaranje zapisa o svakoj prijavi i aktivnosti na kritičnom mrežnom  i informacijskom sustavu radi osiguravanja forenzičkog traga, a pri tome treba koristiti alate i procese za praćenje i bilježenje aktivnosti na mrežnom i informacijskom sustavu subjekta u svrhu otkrivanja sumnjivih događaja koji bi mogli predstavljati incident te postupanja kojim će se umanjiti potencijalni učinak incidenta. Dnevničke zapise je potrebno čuvati pohranjene najmanje zadnjih 90 dana (ne nužno u sustavu koji ih je stvorio). Iznimno od toga, pojedine vrste dnevničkih zapisa dopušteno je čuvati i kraće, ako količina tih zapisa predstavlja ograničenje za pohranu i ako nije moguće filtrirati i/ili komprimirati te dnevničke zapise kako bi se zadržale ključne informacije, a smanjila količina zapisa. U okviru uređenja procesa bilježenja dnevničkih zapisa (opseg i period čuvanja), treba uzimati u obzir procjenu rizika kako bi se omogućila detekcija i istraga incidenata sukladno procijenjenim scenarijima rizika. Subjekt mora osigurati da svi sustavi imaju sinkronizirano vrijeme kako bi se moglo korelirati dnevničke zapise između različitih mrežnih i informacijskih sustava. Tijekom projektiranja mrežnog i informacijskog sustava minimalno treba uključiti sljedeće vrste dnevničkih zapisa:
-	metapodatke odlaznog i dolaznog mrežnog prometa
-	pristup mrežnim i informacijskim sustavima, aplikacijama, mrežnoj opremi i uređajima
-	stvaranje, izmjenu i brisanje korisničkih računa i proširivanje prava
-	izmjene na pričuvnim kopijama
-	zapisi iz sigurnosnih alata, primjerice antivirusnog sustava, sustav za otkrivanje napada ili vatrozida.</t>
  </si>
  <si>
    <t>osigurati pravovremenu i cjelovitu primjenu sigurnosnih zakrpa na kompletnoj programskoj i sklopovskoj imovini subjekta, čim iste bude primjenjive, ili je potrebno razraditi, definirati, dokumentirati i implementirati drugačiji proces upravljanja ranjivostima na korištenim mrežnim i informacijskim sustavima, koji će osigurati trijažu, procjenu te prioritiziranu i dokumentiranu postepenu primjenu sigurnosnih zakrpa. Ukoliko se subjekt odluči da neće odmah primjenjivati sve sigurnosne zakrpe već implementirati svoju politiku primjene sigurnosnih zakrpa, ista mora prilikom definiranja internog roka za primjenu sigurnosnih zakrpa uzeti u obzir faktore kritičnosti i izloženosti mrežnog i informacijskog sustava, ozbiljnost otkrivene ranjivosti tj. kritičnosti primjene sigurnosne zakrpe te opće stanje kibernetičke sigurnosti i eventualne aktualne kibernetičke napade koji iskorištavaju dotične ranjivosti. Pritom su subjekti dužni utvrditi i primijeniti postupke kojima će osigurati sljedeće:
-	sigurnosne zakrpe na odgovarajući način se provjeravaju i testiraju prije nego što se primjene u  produkcijskoj okolini
-	sigurnosne zakrpe preuzimaju se iz pouzdanih izvora te se provjeravaju u smislu cjelovitosti 
-	sigurnosne zakrpe se ne primjenjuju ako uvode dodatne ranjivosti ili nestabilnosti koje su rizičnije od izvornog razloga za primjenu zakrpe
-	dokumentiraju se razlozi za neprimjenjivanje raspoloživih sigurnosnih zakrpa
-	u slučajevima kada sigurnosna zakrpa nije raspoloživa, provode se dodatne mjere upravljanja kibernetičkim sigurnosnim rizicima i prihvaćaju se preostali rizici
-	upravljanje sigurnosnim zakrpama treba biti usklađeno s kontrolnim procedurama za upravljanje promjenama i održavanje mrežnih i informacijskih sustava.</t>
  </si>
  <si>
    <t>osigurati nadzor i kontrolu pristupa kritičnim mrežnim i informacijskim sustavima za privilegirane korisnike. Subjekt mora donijeti i primjenjivati politike tj. pravila za upravljanje privilegiranim računima i računima administratora sustava. Pravila moraju uključivati:
-	kreiranje specifičnih računa koji će se koristiti isključivo za aktivnosti administracije sustava, kao što su instalacija, konfiguracija, upravljanje i održavanje
-	individualizaciju i ograničavanje administratorskih privilegija koliko god je to moguće
-	korištenje privilegiranih i administratorskih računa isključivo za spajanje na sustave za administraciju, a ne za korištenje u ostalim poslovnim aktivnostima subjekta
-	korištenje identifikacije, snažnu provjeru autentičnosti (primjerice metoda višefaktorske autentifikacije) i autorizacijske procedure za privilegirane i administratorske račune.</t>
  </si>
  <si>
    <t>definirati kriterije i sigurnosne zahtjeve za odabir i sklapanje ugovora s izravnim dobavljačima ili pružateljima usluga kao i kriterije za evaluaciju i praćenje sigurnosti pojedinih dobavljača i pružatelja usluga, osobito onih koji pripadaju ključnom lancu opskrbe IKT uslugama, IKT sustavima ili IKT proizvodima. Subjekt treba nastojati diversificirati svoje izvore opskrbe, kako bi ograničio ovisnost o pojedinom dobavljaču odnosno pružatelju usluga te uzeti u obzir rezultate koordiniranih procjena sigurnosnih rizika ključnih lanaca opskrbe IKT uslugama, IKT sustavima ili IKT proizvodima, koje provodi Skupina za suradnju zajedno s Europskom komisijom i ENISA-om, ukoliko su dostupni. Subjekt je dužan pri definiranju kriterija i sigurnosnih zahtjeva odabira i sklapanja ugovora uzeti u obzir:
-	sposobnost dobavljača i pružatelja usluge da osigura provedbu sigurnosnih zahtjeva subjekta
-	vlastite rizike i razinu kritičnosti pojedinih IKT usluga, IKT sustava ili IKT proizvoda koje nabavlja, uključujući toleranciju rizika dobavljača odnosno pružatelja usluga.</t>
  </si>
  <si>
    <t>propisati procedure za upravljanje promjenama u okviru održavanja mrežnih i informacijskih sustava, koje moraju uključivati svu korištenu programsku i sklopovsku podršku te promjene njihove konfiguracije. Procedure se primjenjuju prilikom puštanja u produkcijsku okolinu, prilikom svih planiranih ili neplaniranih promjena programske i sklopovske imovine koja se koristi ili prilikom bilo koje značajnije promjene konfiguracije mrežnih i informacijskih sustava, kao i u slučaju njihova razvoja. Kontrolne procedure moraju biti propisane u okviru kibernetičkih sigurnosnih politika subjekta te s njima trebaju biti upoznati svi relevantni zaposlenici subjekta. U slučaju hitnih promjena, potrebno je dokumentirati rezultate promjene, ali i dati objašnjenje zašto se nije mogao provesti redovni postupak promjene i koje bi bile posljedice kašnjenja da je došlo do provedbe redovnog postupka promjene. Testiranja koja  nisu provedena zbog hitnih promjena, trebaju biti naknadno provedena. Kad god je to moguće, promjene trebaju biti testirane i potvrđene prije nego što se uvedu u produkcijsku okolinu. Kontrolne procedure trebaju uključivati:
-	zahtjev za  promjenu
-	procjenu rizika koju promjena unosi
-	kriterije za kategorizaciju i određivanje prioriteta promjena i pridružene zahtjeve za vrstu i opseg testiranja koje je potrebno provesti te odobrenja koja je potrebno dobiti
-	zahtjeve za provedbu reverznog postupka za povratak na prijašnje stanje
-	dokumentaciju o promjeni i odobrenju promjene, uključujući i podatke o odgovornim osobama za pojedini segment mrežnog i informacijskog sustava.</t>
  </si>
  <si>
    <t>osigurati sigurno upravljanje kriptografskim ključevima što uključuje osiguravanje da kriptografski ključevi budu zaštićeni od neovlaštenog pristupa. Subjekt mora definirati i dokumentirati pravila pristupa upravljanju kriptografskim ključevima, uključujući metode za:
-	generiranje ključeva za različite kriptografske sustave i aplikacije
-	izdavanje i pribavljanje certifikata s javnim ključevima
-	distribuciju ključeva do krajnjih korisnika, uključujući pravila aktivacije zaprimljenih ključeva
-	pohranjivanje ključeva, uključujući pravila pristupa ključevima od strane ovlaštenih korisnika
-	zamjenu ili ažuriranje ključeva, uključujući pravila o načinu i vremenskim periodima zamjene ključeva
-	postupanje s kompromitiranim ključevima
-	opoziv ključeva, uključujući pravila o načinu povlačenja ili deaktivaciji ključeva
-	oporavak ključeva koji su izgubljeni ili oštećeni
-	sigurnosno pohranjivanje ili arhiviranje ključeva
-	uništavanje ključeva
-	evidentiranje i nadziranje aktivnosti vezanih uz upravljanje ključevima
-	određivanje razdoblja valjanosti ključeva.</t>
  </si>
  <si>
    <t>uspostaviti osnovne procedure za postupanje s incidentima kojima subjekt mora minimalno osigurati sljedeće:  
-	utvrđivanje djelotvornih planova komunikacije, uključujući planova za razvrstavanje incidenata prema nacionalnoj taksonomiji, internu eskalaciju i prijavljivanje incidenata. Pri tome, subjekt će, sukladno procjeni rizika, u planove komunikacije uključiti pravila za korištenje višefaktorske provjere autentičnosti ili rješenja kontinuirane provjere autentičnosti, zaštićene glasovne, video i tekstualne komunikacije te sigurnih komunikacijskih sustava u hitnim slučajevima.
-	dodjeljivanje uloga za otkrivanje i odgovor na incidente kompetentnim zaposlenicima 
-	pravila postupanja s dokumentacijom koja će biti korištena ili će nastati tijekom postupanja s incidentom, što može uključivati priručnike za odgovor na incidente, grafove eskalacije, kontaktne liste i obrasce koje je potrebno popunjavati i dostavljati nadležnim tijelima.
-	uvođenje jednostavnog mehanizma koji omogućuje zaposlenicima subjekta i njegovim izravnim dobavljačima i pružateljima usluga prijavu sumnjivih događaja koji bi mogli predstavljati incident.
-	potrebno je procjenjivati utjecaj svakog pojedinog incidenta na kontinuitet poslovanja subjekta i na odgovarajući način uspostaviti sučelje između postupanja s incidentima i upravljanja kontinuitetom poslovanja subjekta.
-	evidentiranje incidenata.
-	praćenje svih elemenata potrebnih za identificiranje i praćenje značajnih incidenata i pravovremeno obavještavanje o značajnim incidentima u nadležni CSIRT, u skladu s propisanim obvezama subjekta.</t>
  </si>
  <si>
    <t>NE</t>
  </si>
  <si>
    <t>za sve zaposlenike čija redovna radna zaduženja uključuju projektiranje, provođenje, nadzor ili revidiranje mjera upravljanja kibernetičkih sigurnosnih rizika, osigurati specifično i dokumentirano osposobljavanje i to neposredno nakon stupanja osobe u radni odnos, kao i kontinuirano osposobljavanje svih takvih postojećih zaposlenika tijekom radnog odnosa, radi osiguravanja adekvatnog stupnja znanja o novim tehnologijama i kibernetičkim prijetnjama. Subjekt mora uspostaviti program osposobljavanja u skladu s kibernetičkom sigurnosnom politikom subjekta, tematski specifičnim politikama i relevantnim procedurama kibernetičke sigurnosti u okviru mrežnog i informacijskog sustava subjekta. Osposobljavanje mora obuhvatiti potrebne vještine, stručnosti i znanja za određena radna mjesta te kriterije prema kojima se utvrđuje potrebno osposobljavanje za pojedine uloge (primjerice IT administratori moraju proći dodatno osposobljavanje za sigurne konfiguracije programske i sklopovske imovine subjekta). Program osposobljavanja treba sadržavati poglavlja kao što su:
-	uobičajene i dokumentirane upute koje se odnose na sigurnu konfiguraciju i rukovanje mrežnim i informacijskim sustavima subjekta, uključujući i mobilne uređaje
-	uobičajeno i dokumentirano informiranje o poznatim kibernetičkim prijetnjama
-	uobičajeno i dokumentirano postupanje prilikom incidenta.</t>
  </si>
  <si>
    <t>osigurati redovnu obuku o osnovnim praksama kibernetičke higijene i podizanje svijesti o rizicima i kibernetičkim prijetnjama za sve zaposlenike, neposredno nakon stupanja osobe u radni odnos u subjektu te kasnije redovito tijekom radnog odnosa. Subjekt mora uspostaviti program podizanja svijesti u skladu s kibernetičkom sigurnosnom politikom, tematski specifičnim politikama i relevantnim procedurama kibernetičke sigurnosti u okviru mrežnog i informacijskog sustava subjekta. Podizanje svijesti mora obuhvatiti osnovne IT vještine i znanja (primjerice svi zaposlenici moraju proći osposobljavanje za sigurno korištenje e-pošte i pretraživanje Interneta). Program podizanja svijesti treba sadržavati poglavlja kao što su:
-	uobičajene i dokumentirane upute koje se odnose na sigurnost IT sustava i osobne IT imovine što uključuje i mobilne uređaje
-	sigurno korištenje autentifikacijskih sredstava i vjerodajnica (primjerice izbjegavanje korištenja istih lozinki na različitim javnim servisima te izbjegavanje korištenja službenih adresa na javnim servisima radi smanjivanja rizika od napada, izbjegavanje spremanja lozinki u web preglednike itd.)
-	prepoznavanje i prijavu najčešćih incidenata.</t>
  </si>
  <si>
    <t>osigurati da svaki korisnik mrežnog i informacijskog sustava (neovisno o tome je li ili nije zaposlenik subjekta), gdje god je to tehnički moguće i sustav dozvoljava, posjeduje jedan ili više digitalnih identiteta koji su samo njegovi te ih koristi tijekom rada na mrežnim i informacijskim sustavima subjekta. Ukoliko sustav ne omogućava stvaranje adekvatnog broja digitalnih identiteta ili je to neopravdano skupo, neki korisnici mogu koristiti iste digitalne identitete isključivo ukoliko subjekt osigura kompenzacijsku mjeru koja osigurava nedvosmislenu i dokazivu evidenciju korištenja dijeljenih digitalnih identiteta (primjerice grupno korištenje institucionalne email adrese). Subjekt mora:
-	kreirati jedinstvene digitalne identitete za korisnike i mrežne i informacijske sustave
-	za korisnike se mora povezati digitalni identitet s jedinstvenom osobom kako bi se osoba mogla držati odgovornom za aktivnosti provedene s tim specifičnim identitetom
-	omogućiti nadzor sustava digitalnih identiteta 
-	voditi evidencije digitalnih identiteta i osigurati praćenje i dokumentiranje svih promjena
-	digitalni identiteti koji su dodijeljeni većem broju osoba (primjerice grupni računi e-pošte) mogu biti dopušteni jedino kada je to nužno zbog poslovnih ili operativnih razloga, te se oni moraju posebno odobriti i dokumentirati, uz uspostavu kompenzacijske mjere evidentiranja zapisa koja osigurava podatke o svakom pojedinom korisniku i vremenu korištenja takvog digitalnog identiteta.</t>
  </si>
  <si>
    <t>osigurati da se na svim mrežnim i informacijskim sustavima za pristup kojima se koriste lozinke, kao sredstvo autentifikacije koriste politike „najjačih mogućih lozinki” ili ukoliko zbog operativnih razloga to nije moguće, subjekt će definirati i obrazložiti svoju politiku korištenja lozinki koja mora biti u skladu s trenutnim dobrim praksama, kao što je primjerice “Password Policy Guide of Center for Internet Security (CIS)”. Ukoliko je subjekt odlučio implementirati svoju politiku korištenja lozinki ona treba uključivati različite smjernice za različite mrežne i informacijske sustave i namjene korištenja lozinki, s obzirom da razina potrebne zaštite često nije ista na svim vrstama mrežnih i informacijskih sustava (primjerice na novijim Windows Server sustavima korištenje lozinke dulje od 14 znakova onemogućava korištenje zastarjele LAN Manager autentifikacije). Općenito na svim mrežnim i informacijskim sustavima koji nemaju mogućnost više-faktorske autentifikacije (MFA) ili za korisničke račune na kojima MFA nije tehnički moguć, minimalna duljina je 14 znakova koji moraju predstavljati kombinaciju velikih i malih slova, znamenki te specijalnih znakova. Lozinka za korisničke račune s privilegiranim pravima pristupa mrežnom i informacijskom sustavu treba biti duga najmanje 16 znakova, a lozinke za servisne račune najmanje 24 znaka, koristeći ranije opisano pravilo o kombinaciji velikih i malih slova, znamenki i specijalnih znakova. Za korisničke račune, uključujući one s privilegiranim pravima pristupa i servisne račune, za koje je uključena provjera drugog faktora, duljina lozinke može biti kraća, ali ne kraća od 8 znakova, ukoliko je to tehnički izvedivo, vodeći pri tome računa o potrebi korištenja ranije opisanog pravila o kombinaciji velikih i malih slova, znamenki i specijalnih znakova. U slučaju da mrežni i informacijski sustav ne može podržati primjenu opisanih pravila određivanja lozinki, subjekt je dužan osigurati druge kompenzacijske mjere zaštite, odnosno ograničavanje pristupa mrežnom i informacijskom sustavu temeljem odgovarajuće kompenzacijske mjere (primjerice obavezno ograničenje fizičkog pristupa ili obavezni udaljeni pristup koji je zaštićen s dva autentifikacijska faktora). Ukoliko se subjekt odlučio za autentifikaciju koja ne uključuje korištenje lozinki, nužno je korištenje dva faktora (biometrija i posjedovanje drugog autentifikacijskog uređaja ili upravljanog pristupnog uređaja). U okviru ovog podskupa mjere subjekt je dužan:
-	osigurati da je snaga provjere autentičnosti prikladna kritičnosti mrežnog i informacijskog sustava te u sladu s procjenom rizika
-	provoditi korištenje metoda autentifikacije (lozinke, digitalni certifikati, pametne kartice, biometrija i sl.) koje su u skladu sa stanjem razvoja tehnologije i koristiti jedinstvena autentifikacijska sredstva (nešto što korisnik zna kao lozinka ili pin, nešto što korisnik posjeduje kao pametni telefon ili token, te nešto što korisnik jeste kao otisak prsta, prepoznavanje lica i sl.)
-	osigurati sigurnu dodjelu i korištenje autentifikacijskih sredstava (primjerice pohranjivanje i prijenos takvih sredstava u zaštićenom obliku, automatsko generiranje, izrada kriptografskih sažetaka uz „soljenje” i/ili „paprenje” itd.), što uključuje i savjetovanje osoblja o prikladnom postupanju
-	zahtijevati inicijalnu promjenu osobnih pristupnih podataka (lozinke i PIN) prilikom prvog korištenja korisničkog računa, kao i u slučaju postojanja sumnje da su osobni pristupni podaci kompromitirani
-	ukoliko je tehnički izvedivo, potrebno je zabraniti spremanje lozinki u web preglednike
-	osigurati zaključavanje korisničkih računa nakon prekomjernih neuspjelih pokušaja prijave (account lockout) uz mogućnost automatskog otključavanja nakon razumnog vremenskog perioda radi sprječavanja napada uskraćivanjem usluge
-	ugasiti neaktivne korisničke sjednice nakon unaprijed određenog perioda neaktivnosti gdje to poslovni proces dopušta i
-	zahtijevati posebne vjerodajnice za pristup privilegiranim ili administratorskim korisničkim računima.</t>
  </si>
  <si>
    <t>provoditi testiranje planova kontinuiteta poslovanja najmanje jednom godišnje. Planovi kontinuiteta poslovanja se moraju testirati kroz vježbe i revidirati periodički, nakon incidenata, promjena u operacijama ili procijenjenim rizicima. Provođenje testiranja planova kontinuiteta poslovanja mora biti dokumentirano kako bi se nedvosmisleno utvrdilo potrebna unaprjeđenja uočena tijekom provedbe testiranja. Prilikom testiranja plana kontinuiteta poslovanja potrebno je testirati sljedeće: 
-	uloge i odgovornosti
-	ključne kontakte tj. kontakte zaposlenika s potrebnim odgovornostima, ovlastima i sposobnostima 
-	unutarnje i vanjske komunikacije kanale
-	uvjete aktivacije i deaktivacije plana
-	redoslijed postupanja kod oporavka
-	plan oporavka za specifične operacije
-	potrebni resursi, uključujući pričuvne kopije i redundancije
-	minimalno ponovno uspostavljanje (Recovery), a ovisno o planovima i ponovno pokretanje aktivnosti (Restore) nakon privremenih mjera
-	povezanost s postupanjem s incidentima
-	mrežne i informacijske sustave, primjerice hardver, softver, servise, podatke itd. (kao što su redundantni mrežni uređaji, poslužitelji koji se nalaze iza sustava za raspodjelu opterećenja, raid polja diskova, servisi za pričuvne kopije, više podatkovnih centara) 
-	imovina, uključujući objekte, opremu i zalihe
-	korištenje alternativnih i redundantnih izvora napajanje električnom energijom.</t>
  </si>
  <si>
    <t>Prilikom prve samoprocjene kalkulator će izračunati trend podizanja razine zrelosti kibernetičke sigurnosti, ali se ne uzima u obzir.</t>
  </si>
  <si>
    <t>upravljanje rizicima integrirati kao dio upravljanja rizicima na razini poslovanja subjekta (ERM). 
UVJET: Mjera 3.8. je obvezujuća za subjekt koji ima uspostavljene procese upravljanja rizicima na razini poslovanja subjekta te se u tom slučaju upravljanje rizikom, opisano u okviru podskupova mjere 3. (3.1. do. 3.7.), provodi integrirano, kao dio uspostavljenog procesa upravljanja rizicima poslovanja subjekta. Ako subjekt nema uspostavljene procedure upravljanja rizicima na razini poslovanja subjekta, uspostavlja mjeru 3. (3.1. do 3.7.) kao novi poslovni proces.</t>
  </si>
  <si>
    <t>OBVEZUJUĆE POD UVJETOM</t>
  </si>
  <si>
    <t>provoditi vježbe upravljanja kibernetičkim krizama kako bi se testirala otpornost subjekta na situacije koje nije moguće predvidjeti i planirati, a uzimajući u obzir: 
-	uloge i odgovornosti zaposlenika, kako bi se osiguralo da svi zaposlenici budu upoznati sa svojim ulogama u kriznim situacijama, uključujući konkretne korake koje je potrebno pratiti 
-	primjerene mjere komunikacije između subjekta i relevantnih nadležnih tijela 
-	održavanje uspostavljene razine kibernetičke sigurnosti u kriznim situacijama kroz primjenu primjerenih mjera, poput sustava i procesa za podršku i uspostavu dodatnog kapaciteta.
UVJET: Mjera 12.6. se provodi kao obvezujuća na zahtjev nadležnih tijela u okviru provedbi vježbi kibernetičkog kriznog upravljanja.</t>
  </si>
  <si>
    <t>PRILOG A
KALKULATOR ZA SAMOPROCJENU KIBERNETIČKE SIGURNOSTI</t>
  </si>
  <si>
    <t xml:space="preserve">Obveznici primjene provedbe samoprocjene kibernetičke sigurnosti, sukladno Zakonu o kibernetičkoj sigurnosti(„Narodne novine“, broj 14/24.; dalje: Zakon) i Uredbi o kibernetičkoj sigurnosti(„Narodne novine“, broj 135/24.; dalje: Uredba) prilikom provedbe samoprocjene kibernetičke sigurnosti koriste i popunjavaju ovaj tablični kalkulator koji služi za bodovanje i izračun stupnja usklađenosti uspostavljenih mjera upravljanja  kibernetičkim sigurnosnim rizicima i trenda podizanja razine zrelosti kibernetičke sigurnosti subjekta.
Prilikom korištenja kalkulatora obveznici primjene provedbe samoprocjene dužni su pridržavati se Smjernica za provedbu procjene kibernetičke sigurnosti (dalje: Smjernice). Zavod za sigurnost informacijskih sustava (dalje: ZSIS) sukladno isključivoj nadležnosti i ovlasti propisanoj Uredbom donosi navedene Smjernice s pripadajućim prilozima. 
Smjernice s pripadajućim prilozima objavljuju se na mrežnim stranicama ZSIS-a te su javno dostupni.
U svrhu prilagodbe važećim izvorima prava te postizanja visoke razine kibernetičke sigurnosti, ZSIS će redovito, a najmanje jednom u dvije (2) godine, provoditi reviziju Smjernica i pripadajućih priloga te, prema potrebi, izvršiti nužne izmjene i dopune. Sve izmjene Smjernica i pripadajućih priloga stupaju na snagu prvog dana nakon njihove službene objave na mrežnim stranicama ZSIS-a. </t>
  </si>
  <si>
    <t>POVEZNICE</t>
  </si>
  <si>
    <t>Verzija kalkulatora:</t>
  </si>
  <si>
    <t>1.0</t>
  </si>
  <si>
    <t>Zakon o kibernetičkoj sigurnosti (NN 14/2024)</t>
  </si>
  <si>
    <t>Uredba o kibernetičkoj sigurnosti (NN 135/2024)</t>
  </si>
  <si>
    <t>Nacionalni centar za kibernetičku sigurnost</t>
  </si>
  <si>
    <t>Zavod za sigurnost informacijskih sustava</t>
  </si>
  <si>
    <t>BODOVI OSTVARENI ISPUNJAVANJEM DOBROVOLJNIH MJERA UPRAVLJANJA KIBERNETIČKIM SIGURNOSNIM RIZICIMA</t>
  </si>
  <si>
    <t>OSNOVNA</t>
  </si>
  <si>
    <t>EDU-004: Informiranost i podizanje svijesti upravljačkog tijela u sigurnosnim inicijativama</t>
  </si>
  <si>
    <t>INV-002: Klasifikacija imovine i utvrđivanje podataka prema kritičnosti</t>
  </si>
  <si>
    <t>INV-005: Fizička identifikacija i označavanje imovine</t>
  </si>
  <si>
    <t>EDU-005: Obuka za analizu i upravljanje dnevničkim zapisima</t>
  </si>
  <si>
    <t>UPR-001: Mehanizmi za sudjelovanje odgovornih osoba u provođenju mjera i promociji kontinuiranog unaprjeđenja kibernetičke sigurnosti</t>
  </si>
  <si>
    <t>EDU-009: Sustavi digitalnog učenja za kontinuiranu obuku i certifikaciju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</si>
</sst>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238"/>
      <scheme val="minor"/>
    </font>
    <font>
      <sz val="11"/>
      <color theme="1"/>
      <name val="Calibri"/>
      <family val="2"/>
      <scheme val="minor"/>
    </font>
    <font>
      <b/>
      <sz val="11"/>
      <color theme="1"/>
      <name val="Calibri"/>
      <family val="2"/>
      <scheme val="minor"/>
    </font>
    <font>
      <sz val="11"/>
      <color theme="1"/>
      <name val="Calibri"/>
      <family val="2"/>
      <scheme val="minor"/>
    </font>
    <font>
      <u/>
      <sz val="11"/>
      <color theme="10"/>
      <name val="Calibri"/>
      <family val="2"/>
      <charset val="238"/>
      <scheme val="minor"/>
    </font>
    <font>
      <sz val="11"/>
      <name val="Calibri"/>
      <family val="2"/>
      <scheme val="minor"/>
    </font>
    <font>
      <sz val="11"/>
      <color rgb="FF7030A0"/>
      <name val="Calibri"/>
      <family val="2"/>
      <charset val="238"/>
      <scheme val="minor"/>
    </font>
    <font>
      <sz val="11"/>
      <color rgb="FFFF0000"/>
      <name val="Calibri"/>
      <family val="2"/>
      <charset val="238"/>
      <scheme val="minor"/>
    </font>
    <font>
      <sz val="12"/>
      <color theme="1"/>
      <name val="Calibri"/>
      <family val="2"/>
      <scheme val="minor"/>
    </font>
    <font>
      <b/>
      <sz val="11"/>
      <name val="Calibri"/>
      <family val="2"/>
      <scheme val="minor"/>
    </font>
    <font>
      <sz val="11"/>
      <color rgb="FF7030A0"/>
      <name val="Calibri"/>
      <family val="2"/>
      <scheme val="minor"/>
    </font>
    <font>
      <b/>
      <sz val="13"/>
      <color theme="1"/>
      <name val="Calibri"/>
      <family val="2"/>
      <scheme val="minor"/>
    </font>
    <font>
      <sz val="11"/>
      <name val="Calibri"/>
      <family val="2"/>
      <charset val="238"/>
      <scheme val="minor"/>
    </font>
    <font>
      <sz val="14"/>
      <color theme="1"/>
      <name val="Calibri"/>
      <family val="2"/>
      <charset val="238"/>
      <scheme val="minor"/>
    </font>
    <font>
      <sz val="11"/>
      <color rgb="FFFF0000"/>
      <name val="Calibri"/>
      <family val="2"/>
      <scheme val="minor"/>
    </font>
    <font>
      <b/>
      <sz val="11"/>
      <color theme="1"/>
      <name val="Times New Roman"/>
      <family val="1"/>
    </font>
    <font>
      <sz val="11"/>
      <color theme="1"/>
      <name val="Times New Roman"/>
      <family val="1"/>
    </font>
    <font>
      <b/>
      <sz val="12"/>
      <color theme="1"/>
      <name val="Times New Roman"/>
      <family val="1"/>
    </font>
    <font>
      <sz val="20"/>
      <color theme="1"/>
      <name val="Calibri"/>
      <family val="2"/>
      <charset val="238"/>
      <scheme val="minor"/>
    </font>
    <font>
      <b/>
      <sz val="18"/>
      <color theme="1"/>
      <name val="Calibri"/>
      <family val="2"/>
      <scheme val="minor"/>
    </font>
  </fonts>
  <fills count="20">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2"/>
        <bgColor indexed="64"/>
      </patternFill>
    </fill>
    <fill>
      <patternFill patternType="solid">
        <fgColor rgb="FFC1E4F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C1F0C7"/>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7" tint="0.59996337778862885"/>
        <bgColor indexed="64"/>
      </patternFill>
    </fill>
    <fill>
      <patternFill patternType="solid">
        <fgColor theme="7" tint="0.59999389629810485"/>
        <bgColor indexed="64"/>
      </patternFill>
    </fill>
    <fill>
      <patternFill patternType="solid">
        <fgColor rgb="FF83CAEB"/>
        <bgColor indexed="64"/>
      </patternFill>
    </fill>
    <fill>
      <patternFill patternType="solid">
        <fgColor rgb="FFFFCCFF"/>
        <bgColor indexed="64"/>
      </patternFill>
    </fill>
    <fill>
      <patternFill patternType="solid">
        <fgColor theme="0"/>
        <bgColor indexed="64"/>
      </patternFill>
    </fill>
    <fill>
      <patternFill patternType="solid">
        <fgColor rgb="FFD9E2F3"/>
        <bgColor indexed="64"/>
      </patternFill>
    </fill>
    <fill>
      <patternFill patternType="solid">
        <fgColor theme="4" tint="0.59996337778862885"/>
        <bgColor indexed="64"/>
      </patternFill>
    </fill>
  </fills>
  <borders count="1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diagonal/>
    </border>
    <border>
      <left style="thin">
        <color auto="1"/>
      </left>
      <right style="medium">
        <color auto="1"/>
      </right>
      <top/>
      <bottom/>
      <diagonal/>
    </border>
    <border>
      <left style="thin">
        <color auto="1"/>
      </left>
      <right style="thin">
        <color auto="1"/>
      </right>
      <top style="thin">
        <color auto="1"/>
      </top>
      <bottom style="thin">
        <color rgb="FFFF0000"/>
      </bottom>
      <diagonal/>
    </border>
    <border>
      <left style="thin">
        <color auto="1"/>
      </left>
      <right style="thin">
        <color auto="1"/>
      </right>
      <top/>
      <bottom style="thin">
        <color rgb="FFFF0000"/>
      </bottom>
      <diagonal/>
    </border>
    <border>
      <left style="thin">
        <color auto="1"/>
      </left>
      <right style="medium">
        <color auto="1"/>
      </right>
      <top/>
      <bottom style="thin">
        <color rgb="FFFF0000"/>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style="thin">
        <color rgb="FFFF0000"/>
      </top>
      <bottom/>
      <diagonal/>
    </border>
    <border>
      <left/>
      <right style="thin">
        <color auto="1"/>
      </right>
      <top style="thin">
        <color rgb="FFFF0000"/>
      </top>
      <bottom/>
      <diagonal/>
    </border>
    <border>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style="thin">
        <color auto="1"/>
      </left>
      <right/>
      <top/>
      <bottom/>
      <diagonal/>
    </border>
    <border>
      <left/>
      <right/>
      <top/>
      <bottom style="thin">
        <color rgb="FFFF0000"/>
      </bottom>
      <diagonal/>
    </border>
    <border>
      <left/>
      <right/>
      <top style="medium">
        <color auto="1"/>
      </top>
      <bottom/>
      <diagonal/>
    </border>
    <border>
      <left style="thin">
        <color auto="1"/>
      </left>
      <right style="medium">
        <color auto="1"/>
      </right>
      <top style="thin">
        <color auto="1"/>
      </top>
      <bottom style="thin">
        <color auto="1"/>
      </bottom>
      <diagonal/>
    </border>
    <border>
      <left style="thin">
        <color theme="1"/>
      </left>
      <right style="thin">
        <color theme="1"/>
      </right>
      <top style="thin">
        <color rgb="FFFF0000"/>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auto="1"/>
      </left>
      <right style="thin">
        <color auto="1"/>
      </right>
      <top style="thin">
        <color rgb="FFFF0000"/>
      </top>
      <bottom/>
      <diagonal/>
    </border>
    <border>
      <left style="thin">
        <color auto="1"/>
      </left>
      <right style="medium">
        <color auto="1"/>
      </right>
      <top style="thin">
        <color rgb="FFFF0000"/>
      </top>
      <bottom/>
      <diagonal/>
    </border>
    <border>
      <left style="thin">
        <color theme="1"/>
      </left>
      <right style="thin">
        <color theme="1"/>
      </right>
      <top style="thin">
        <color rgb="FFFF0000"/>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rgb="FFFF0000"/>
      </top>
      <bottom style="hair">
        <color auto="1"/>
      </bottom>
      <diagonal/>
    </border>
    <border>
      <left/>
      <right style="thin">
        <color auto="1"/>
      </right>
      <top style="thin">
        <color auto="1"/>
      </top>
      <bottom style="thin">
        <color rgb="FFFF0000"/>
      </bottom>
      <diagonal/>
    </border>
    <border>
      <left style="thin">
        <color theme="1"/>
      </left>
      <right style="thin">
        <color theme="1"/>
      </right>
      <top style="hair">
        <color theme="1"/>
      </top>
      <bottom style="hair">
        <color theme="1"/>
      </bottom>
      <diagonal/>
    </border>
    <border>
      <left style="thin">
        <color theme="1"/>
      </left>
      <right style="thin">
        <color theme="1"/>
      </right>
      <top style="thin">
        <color theme="1"/>
      </top>
      <bottom style="hair">
        <color theme="1"/>
      </bottom>
      <diagonal/>
    </border>
    <border>
      <left style="thin">
        <color theme="1"/>
      </left>
      <right style="thin">
        <color theme="1"/>
      </right>
      <top style="hair">
        <color theme="1"/>
      </top>
      <bottom style="thin">
        <color theme="1"/>
      </bottom>
      <diagonal/>
    </border>
    <border>
      <left style="thin">
        <color auto="1"/>
      </left>
      <right style="thin">
        <color auto="1"/>
      </right>
      <top/>
      <bottom style="hair">
        <color auto="1"/>
      </bottom>
      <diagonal/>
    </border>
    <border>
      <left/>
      <right style="thin">
        <color theme="1"/>
      </right>
      <top style="thin">
        <color rgb="FFFF0000"/>
      </top>
      <bottom/>
      <diagonal/>
    </border>
    <border>
      <left/>
      <right style="thin">
        <color theme="1"/>
      </right>
      <top/>
      <bottom/>
      <diagonal/>
    </border>
    <border>
      <left/>
      <right style="thin">
        <color theme="1"/>
      </right>
      <top/>
      <bottom style="thin">
        <color theme="1"/>
      </bottom>
      <diagonal/>
    </border>
    <border>
      <left/>
      <right style="thin">
        <color theme="1"/>
      </right>
      <top style="thin">
        <color theme="1"/>
      </top>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medium">
        <color auto="1"/>
      </top>
      <bottom/>
      <diagonal/>
    </border>
    <border>
      <left style="thin">
        <color auto="1"/>
      </left>
      <right style="thin">
        <color auto="1"/>
      </right>
      <top style="hair">
        <color auto="1"/>
      </top>
      <bottom style="thin">
        <color rgb="FFFF0000"/>
      </bottom>
      <diagonal/>
    </border>
    <border>
      <left style="medium">
        <color auto="1"/>
      </left>
      <right/>
      <top style="medium">
        <color auto="1"/>
      </top>
      <bottom/>
      <diagonal/>
    </border>
    <border>
      <left style="thin">
        <color auto="1"/>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medium">
        <color auto="1"/>
      </bottom>
      <diagonal/>
    </border>
    <border>
      <left style="thin">
        <color auto="1"/>
      </left>
      <right style="thin">
        <color auto="1"/>
      </right>
      <top style="hair">
        <color auto="1"/>
      </top>
      <bottom style="medium">
        <color auto="1"/>
      </bottom>
      <diagonal/>
    </border>
    <border>
      <left/>
      <right style="thin">
        <color auto="1"/>
      </right>
      <top/>
      <bottom style="thin">
        <color rgb="FFFF0000"/>
      </bottom>
      <diagonal/>
    </border>
    <border>
      <left/>
      <right style="thin">
        <color auto="1"/>
      </right>
      <top style="hair">
        <color auto="1"/>
      </top>
      <bottom style="hair">
        <color auto="1"/>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auto="1"/>
      </left>
      <right/>
      <top style="thin">
        <color rgb="FFFF0000"/>
      </top>
      <bottom style="thin">
        <color auto="1"/>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rgb="FFFF0000"/>
      </top>
      <bottom style="hair">
        <color rgb="FF000000"/>
      </bottom>
      <diagonal/>
    </border>
    <border>
      <left/>
      <right style="thin">
        <color auto="1"/>
      </right>
      <top/>
      <bottom style="hair">
        <color auto="1"/>
      </bottom>
      <diagonal/>
    </border>
    <border>
      <left style="thin">
        <color auto="1"/>
      </left>
      <right style="thin">
        <color auto="1"/>
      </right>
      <top style="hair">
        <color auto="1"/>
      </top>
      <bottom/>
      <diagonal/>
    </border>
    <border>
      <left/>
      <right style="thin">
        <color auto="1"/>
      </right>
      <top style="hair">
        <color auto="1"/>
      </top>
      <bottom style="thin">
        <color auto="1"/>
      </bottom>
      <diagonal/>
    </border>
    <border>
      <left style="thin">
        <color rgb="FF000000"/>
      </left>
      <right style="thin">
        <color auto="1"/>
      </right>
      <top style="hair">
        <color rgb="FF000000"/>
      </top>
      <bottom style="thin">
        <color rgb="FF000000"/>
      </bottom>
      <diagonal/>
    </border>
    <border>
      <left/>
      <right style="thin">
        <color auto="1"/>
      </right>
      <top style="hair">
        <color auto="1"/>
      </top>
      <bottom/>
      <diagonal/>
    </border>
    <border>
      <left style="thin">
        <color auto="1"/>
      </left>
      <right style="thin">
        <color auto="1"/>
      </right>
      <top style="hair">
        <color rgb="FF000000"/>
      </top>
      <bottom style="thin">
        <color rgb="FF000000"/>
      </bottom>
      <diagonal/>
    </border>
    <border>
      <left style="thin">
        <color rgb="FF000000"/>
      </left>
      <right style="thin">
        <color rgb="FF000000"/>
      </right>
      <top/>
      <bottom/>
      <diagonal/>
    </border>
    <border>
      <left style="thin">
        <color auto="1"/>
      </left>
      <right/>
      <top style="thin">
        <color auto="1"/>
      </top>
      <bottom style="thin">
        <color rgb="FFFF0000"/>
      </bottom>
      <diagonal/>
    </border>
    <border>
      <left/>
      <right style="thin">
        <color auto="1"/>
      </right>
      <top style="hair">
        <color auto="1"/>
      </top>
      <bottom style="thin">
        <color rgb="FFFF0000"/>
      </bottom>
      <diagonal/>
    </border>
    <border>
      <left style="thin">
        <color rgb="FF000000"/>
      </left>
      <right style="thin">
        <color rgb="FF000000"/>
      </right>
      <top style="hair">
        <color rgb="FF000000"/>
      </top>
      <bottom style="thin">
        <color rgb="FFFF0000"/>
      </bottom>
      <diagonal/>
    </border>
    <border>
      <left style="thin">
        <color rgb="FF000000"/>
      </left>
      <right style="thin">
        <color rgb="FF000000"/>
      </right>
      <top/>
      <bottom style="hair">
        <color rgb="FF000000"/>
      </bottom>
      <diagonal/>
    </border>
    <border>
      <left style="thin">
        <color rgb="FF000000"/>
      </left>
      <right style="thin">
        <color auto="1"/>
      </right>
      <top style="thin">
        <color auto="1"/>
      </top>
      <bottom/>
      <diagonal/>
    </border>
    <border>
      <left style="thin">
        <color rgb="FF000000"/>
      </left>
      <right style="thin">
        <color auto="1"/>
      </right>
      <top style="hair">
        <color auto="1"/>
      </top>
      <bottom style="hair">
        <color auto="1"/>
      </bottom>
      <diagonal/>
    </border>
    <border>
      <left style="thin">
        <color rgb="FF000000"/>
      </left>
      <right style="thin">
        <color auto="1"/>
      </right>
      <top style="hair">
        <color auto="1"/>
      </top>
      <bottom style="thin">
        <color rgb="FFFF0000"/>
      </bottom>
      <diagonal/>
    </border>
    <border>
      <left/>
      <right style="thin">
        <color auto="1"/>
      </right>
      <top style="thin">
        <color auto="1"/>
      </top>
      <bottom style="hair">
        <color auto="1"/>
      </bottom>
      <diagonal/>
    </border>
    <border>
      <left style="thin">
        <color theme="1"/>
      </left>
      <right style="thin">
        <color theme="1"/>
      </right>
      <top style="hair">
        <color theme="1"/>
      </top>
      <bottom/>
      <diagonal/>
    </border>
    <border>
      <left style="thin">
        <color rgb="FF000000"/>
      </left>
      <right style="thin">
        <color auto="1"/>
      </right>
      <top style="hair">
        <color auto="1"/>
      </top>
      <bottom style="thin">
        <color rgb="FF000000"/>
      </bottom>
      <diagonal/>
    </border>
    <border>
      <left style="thin">
        <color auto="1"/>
      </left>
      <right style="thin">
        <color auto="1"/>
      </right>
      <top style="hair">
        <color auto="1"/>
      </top>
      <bottom style="thin">
        <color rgb="FF000000"/>
      </bottom>
      <diagonal/>
    </border>
    <border>
      <left style="thin">
        <color theme="1"/>
      </left>
      <right style="thin">
        <color auto="1"/>
      </right>
      <top style="thin">
        <color theme="1"/>
      </top>
      <bottom/>
      <diagonal/>
    </border>
    <border>
      <left style="thin">
        <color theme="1"/>
      </left>
      <right style="thin">
        <color auto="1"/>
      </right>
      <top/>
      <bottom style="thin">
        <color theme="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style="thin">
        <color auto="1"/>
      </right>
      <top style="hair">
        <color auto="1"/>
      </top>
      <bottom style="thin">
        <color rgb="FF000000"/>
      </bottom>
      <diagonal/>
    </border>
    <border>
      <left style="thin">
        <color auto="1"/>
      </left>
      <right/>
      <top style="thin">
        <color rgb="FFFF0000"/>
      </top>
      <bottom/>
      <diagonal/>
    </border>
    <border>
      <left style="thin">
        <color auto="1"/>
      </left>
      <right/>
      <top/>
      <bottom style="thin">
        <color rgb="FFFF0000"/>
      </bottom>
      <diagonal/>
    </border>
    <border>
      <left style="thin">
        <color auto="1"/>
      </left>
      <right/>
      <top style="medium">
        <color auto="1"/>
      </top>
      <bottom/>
      <diagonal/>
    </border>
    <border>
      <left style="thin">
        <color theme="1"/>
      </left>
      <right/>
      <top style="thin">
        <color rgb="FFFF0000"/>
      </top>
      <bottom/>
      <diagonal/>
    </border>
    <border>
      <left style="thin">
        <color theme="1"/>
      </left>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rgb="FFFF0000"/>
      </top>
      <bottom style="thin">
        <color auto="1"/>
      </bottom>
      <diagonal/>
    </border>
    <border>
      <left style="thin">
        <color auto="1"/>
      </left>
      <right style="medium">
        <color auto="1"/>
      </right>
      <top style="thin">
        <color auto="1"/>
      </top>
      <bottom style="thin">
        <color rgb="FFFF0000"/>
      </bottom>
      <diagonal/>
    </border>
    <border>
      <left style="thin">
        <color auto="1"/>
      </left>
      <right style="medium">
        <color theme="1"/>
      </right>
      <top style="thin">
        <color rgb="FFFF0000"/>
      </top>
      <bottom style="thin">
        <color auto="1"/>
      </bottom>
      <diagonal/>
    </border>
    <border>
      <left style="thin">
        <color auto="1"/>
      </left>
      <right style="medium">
        <color theme="1"/>
      </right>
      <top style="thin">
        <color auto="1"/>
      </top>
      <bottom style="thin">
        <color auto="1"/>
      </bottom>
      <diagonal/>
    </border>
    <border>
      <left style="thin">
        <color auto="1"/>
      </left>
      <right style="medium">
        <color theme="1"/>
      </right>
      <top style="thin">
        <color auto="1"/>
      </top>
      <bottom style="thin">
        <color rgb="FFFF0000"/>
      </bottom>
      <diagonal/>
    </border>
    <border>
      <left style="thin">
        <color auto="1"/>
      </left>
      <right style="medium">
        <color auto="1"/>
      </right>
      <top style="thin">
        <color rgb="FFFF0000"/>
      </top>
      <bottom style="thin">
        <color theme="1"/>
      </bottom>
      <diagonal/>
    </border>
    <border>
      <left style="thin">
        <color auto="1"/>
      </left>
      <right style="medium">
        <color auto="1"/>
      </right>
      <top style="thin">
        <color theme="1"/>
      </top>
      <bottom style="thin">
        <color theme="1"/>
      </bottom>
      <diagonal/>
    </border>
    <border>
      <left style="thin">
        <color theme="1"/>
      </left>
      <right style="medium">
        <color auto="1"/>
      </right>
      <top style="thin">
        <color auto="1"/>
      </top>
      <bottom style="thin">
        <color auto="1"/>
      </bottom>
      <diagonal/>
    </border>
    <border>
      <left style="thin">
        <color auto="1"/>
      </left>
      <right/>
      <top/>
      <bottom style="medium">
        <color auto="1"/>
      </bottom>
      <diagonal/>
    </border>
    <border>
      <left style="thin">
        <color auto="1"/>
      </left>
      <right style="medium">
        <color auto="1"/>
      </right>
      <top style="thin">
        <color auto="1"/>
      </top>
      <bottom style="medium">
        <color theme="1"/>
      </bottom>
      <diagonal/>
    </border>
    <border>
      <left style="thin">
        <color auto="1"/>
      </left>
      <right/>
      <top style="medium">
        <color auto="1"/>
      </top>
      <bottom style="medium">
        <color auto="1"/>
      </bottom>
      <diagonal/>
    </border>
    <border>
      <left style="thin">
        <color auto="1"/>
      </left>
      <right style="thin">
        <color rgb="FF000000"/>
      </right>
      <top style="thin">
        <color auto="1"/>
      </top>
      <bottom/>
      <diagonal/>
    </border>
    <border>
      <left style="thin">
        <color rgb="FF000000"/>
      </left>
      <right style="thin">
        <color auto="1"/>
      </right>
      <top style="thin">
        <color auto="1"/>
      </top>
      <bottom style="hair">
        <color rgb="FF000000"/>
      </bottom>
      <diagonal/>
    </border>
    <border>
      <left style="thin">
        <color auto="1"/>
      </left>
      <right style="thin">
        <color auto="1"/>
      </right>
      <top style="thin">
        <color auto="1"/>
      </top>
      <bottom style="hair">
        <color rgb="FF000000"/>
      </bottom>
      <diagonal/>
    </border>
    <border>
      <left style="thin">
        <color theme="1"/>
      </left>
      <right style="thin">
        <color theme="1"/>
      </right>
      <top/>
      <bottom style="hair">
        <color theme="1"/>
      </bottom>
      <diagonal/>
    </border>
    <border>
      <left/>
      <right style="thin">
        <color auto="1"/>
      </right>
      <top style="thin">
        <color rgb="FF000000"/>
      </top>
      <bottom style="hair">
        <color auto="1"/>
      </bottom>
      <diagonal/>
    </border>
    <border>
      <left style="thin">
        <color auto="1"/>
      </left>
      <right style="thin">
        <color auto="1"/>
      </right>
      <top style="thin">
        <color rgb="FF000000"/>
      </top>
      <bottom style="hair">
        <color auto="1"/>
      </bottom>
      <diagonal/>
    </border>
    <border>
      <left style="thin">
        <color rgb="FF000000"/>
      </left>
      <right style="thin">
        <color auto="1"/>
      </right>
      <top/>
      <bottom style="thin">
        <color rgb="FF000000"/>
      </bottom>
      <diagonal/>
    </border>
    <border>
      <left style="thin">
        <color auto="1"/>
      </left>
      <right style="thin">
        <color auto="1"/>
      </right>
      <top/>
      <bottom style="thin">
        <color rgb="FF000000"/>
      </bottom>
      <diagonal/>
    </border>
    <border>
      <left style="thin">
        <color rgb="FF000000"/>
      </left>
      <right style="thin">
        <color auto="1"/>
      </right>
      <top style="hair">
        <color auto="1"/>
      </top>
      <bottom style="hair">
        <color rgb="FF000000"/>
      </bottom>
      <diagonal/>
    </border>
    <border>
      <left style="thin">
        <color auto="1"/>
      </left>
      <right style="thin">
        <color auto="1"/>
      </right>
      <top style="hair">
        <color auto="1"/>
      </top>
      <bottom style="hair">
        <color rgb="FF000000"/>
      </bottom>
      <diagonal/>
    </border>
    <border>
      <left style="thin">
        <color rgb="FF000000"/>
      </left>
      <right style="thin">
        <color rgb="FF000000"/>
      </right>
      <top style="thin">
        <color indexed="64"/>
      </top>
      <bottom style="hair">
        <color rgb="FF000000"/>
      </bottom>
      <diagonal/>
    </border>
    <border>
      <left style="thin">
        <color auto="1"/>
      </left>
      <right style="medium">
        <color theme="1"/>
      </right>
      <top style="thin">
        <color rgb="FFFF0000"/>
      </top>
      <bottom/>
      <diagonal/>
    </border>
    <border>
      <left style="thin">
        <color auto="1"/>
      </left>
      <right style="thin">
        <color rgb="FF000000"/>
      </right>
      <top style="thin">
        <color rgb="FFFF0000"/>
      </top>
      <bottom/>
      <diagonal/>
    </border>
    <border>
      <left style="thin">
        <color rgb="FF000000"/>
      </left>
      <right style="thin">
        <color rgb="FF000000"/>
      </right>
      <top style="hair">
        <color indexed="64"/>
      </top>
      <bottom style="thin">
        <color rgb="FFFF0000"/>
      </bottom>
      <diagonal/>
    </border>
    <border>
      <left style="thin">
        <color auto="1"/>
      </left>
      <right style="thin">
        <color theme="1"/>
      </right>
      <top style="thin">
        <color indexed="64"/>
      </top>
      <bottom/>
      <diagonal/>
    </border>
    <border>
      <left style="thin">
        <color theme="1"/>
      </left>
      <right style="thin">
        <color theme="1"/>
      </right>
      <top style="thin">
        <color indexed="64"/>
      </top>
      <bottom/>
      <diagonal/>
    </border>
    <border>
      <left style="thin">
        <color auto="1"/>
      </left>
      <right style="thin">
        <color theme="1"/>
      </right>
      <top style="hair">
        <color indexed="64"/>
      </top>
      <bottom style="thin">
        <color auto="1"/>
      </bottom>
      <diagonal/>
    </border>
    <border>
      <left style="thin">
        <color theme="1"/>
      </left>
      <right style="thin">
        <color theme="1"/>
      </right>
      <top style="hair">
        <color indexed="64"/>
      </top>
      <bottom style="thin">
        <color theme="1"/>
      </bottom>
      <diagonal/>
    </border>
    <border>
      <left style="thin">
        <color auto="1"/>
      </left>
      <right style="thin">
        <color rgb="FF000000"/>
      </right>
      <top/>
      <bottom style="thin">
        <color auto="1"/>
      </bottom>
      <diagonal/>
    </border>
    <border>
      <left style="thin">
        <color rgb="FF000000"/>
      </left>
      <right style="thin">
        <color rgb="FF000000"/>
      </right>
      <top style="hair">
        <color indexed="64"/>
      </top>
      <bottom style="hair">
        <color rgb="FF000000"/>
      </bottom>
      <diagonal/>
    </border>
    <border>
      <left style="thin">
        <color theme="1"/>
      </left>
      <right style="thin">
        <color auto="1"/>
      </right>
      <top/>
      <bottom/>
      <diagonal/>
    </border>
    <border>
      <left style="thin">
        <color auto="1"/>
      </left>
      <right style="thin">
        <color theme="1"/>
      </right>
      <top/>
      <bottom/>
      <diagonal/>
    </border>
    <border>
      <left style="thin">
        <color auto="1"/>
      </left>
      <right style="thin">
        <color theme="1"/>
      </right>
      <top style="thin">
        <color rgb="FFFF0000"/>
      </top>
      <bottom style="hair">
        <color indexed="64"/>
      </bottom>
      <diagonal/>
    </border>
    <border>
      <left style="thin">
        <color theme="1"/>
      </left>
      <right style="thin">
        <color auto="1"/>
      </right>
      <top style="thin">
        <color rgb="FFFF0000"/>
      </top>
      <bottom style="hair">
        <color indexed="64"/>
      </bottom>
      <diagonal/>
    </border>
    <border>
      <left style="thin">
        <color auto="1"/>
      </left>
      <right style="thin">
        <color rgb="FF000000"/>
      </right>
      <top/>
      <bottom/>
      <diagonal/>
    </border>
    <border>
      <left style="thin">
        <color auto="1"/>
      </left>
      <right style="thin">
        <color rgb="FF000000"/>
      </right>
      <top/>
      <bottom style="thin">
        <color rgb="FFFF0000"/>
      </bottom>
      <diagonal/>
    </border>
    <border>
      <left style="thin">
        <color theme="1"/>
      </left>
      <right style="medium">
        <color auto="1"/>
      </right>
      <top style="thin">
        <color auto="1"/>
      </top>
      <bottom/>
      <diagonal/>
    </border>
    <border>
      <left style="thin">
        <color theme="1"/>
      </left>
      <right style="medium">
        <color auto="1"/>
      </right>
      <top/>
      <bottom style="thin">
        <color rgb="FFFF0000"/>
      </bottom>
      <diagonal/>
    </border>
    <border>
      <left style="thin">
        <color theme="1"/>
      </left>
      <right style="medium">
        <color auto="1"/>
      </right>
      <top/>
      <bottom/>
      <diagonal/>
    </border>
    <border>
      <left style="thin">
        <color rgb="FF000000"/>
      </left>
      <right style="thin">
        <color rgb="FF000000"/>
      </right>
      <top style="thin">
        <color indexed="64"/>
      </top>
      <bottom style="hair">
        <color indexed="64"/>
      </bottom>
      <diagonal/>
    </border>
    <border>
      <left style="thin">
        <color auto="1"/>
      </left>
      <right style="thin">
        <color theme="1"/>
      </right>
      <top style="thin">
        <color rgb="FFFF0000"/>
      </top>
      <bottom/>
      <diagonal/>
    </border>
    <border>
      <left style="thin">
        <color auto="1"/>
      </left>
      <right style="thin">
        <color theme="1"/>
      </right>
      <top style="thin">
        <color theme="1"/>
      </top>
      <bottom style="thin">
        <color theme="1"/>
      </bottom>
      <diagonal/>
    </border>
    <border>
      <left style="thin">
        <color auto="1"/>
      </left>
      <right style="thin">
        <color theme="1"/>
      </right>
      <top style="thin">
        <color theme="1"/>
      </top>
      <bottom/>
      <diagonal/>
    </border>
    <border>
      <left style="thin">
        <color auto="1"/>
      </left>
      <right style="thin">
        <color theme="1"/>
      </right>
      <top/>
      <bottom style="thin">
        <color theme="1"/>
      </bottom>
      <diagonal/>
    </border>
    <border>
      <left style="thin">
        <color auto="1"/>
      </left>
      <right style="thin">
        <color theme="1"/>
      </right>
      <top style="thin">
        <color theme="1"/>
      </top>
      <bottom style="thin">
        <color rgb="FFFF0000"/>
      </bottom>
      <diagonal/>
    </border>
    <border>
      <left style="thin">
        <color auto="1"/>
      </left>
      <right style="thin">
        <color auto="1"/>
      </right>
      <top style="medium">
        <color auto="1"/>
      </top>
      <bottom style="hair">
        <color auto="1"/>
      </bottom>
      <diagonal/>
    </border>
    <border>
      <left style="thin">
        <color theme="1"/>
      </left>
      <right style="thin">
        <color auto="1"/>
      </right>
      <top style="hair">
        <color auto="1"/>
      </top>
      <bottom style="thin">
        <color theme="1"/>
      </bottom>
      <diagonal/>
    </border>
    <border>
      <left style="thin">
        <color auto="1"/>
      </left>
      <right style="thin">
        <color auto="1"/>
      </right>
      <top style="hair">
        <color auto="1"/>
      </top>
      <bottom style="thin">
        <color theme="1"/>
      </bottom>
      <diagonal/>
    </border>
    <border>
      <left style="thin">
        <color rgb="FF000000"/>
      </left>
      <right style="thin">
        <color rgb="FF000000"/>
      </right>
      <top style="hair">
        <color rgb="FF000000"/>
      </top>
      <bottom style="thin">
        <color auto="1"/>
      </bottom>
      <diagonal/>
    </border>
    <border>
      <left style="thin">
        <color rgb="FF000000"/>
      </left>
      <right style="thin">
        <color auto="1"/>
      </right>
      <top style="thin">
        <color rgb="FFFF0000"/>
      </top>
      <bottom style="thin">
        <color rgb="FF000000"/>
      </bottom>
      <diagonal/>
    </border>
    <border>
      <left style="thin">
        <color auto="1"/>
      </left>
      <right style="thin">
        <color auto="1"/>
      </right>
      <top style="thin">
        <color rgb="FFFF0000"/>
      </top>
      <bottom style="thin">
        <color rgb="FF000000"/>
      </bottom>
      <diagonal/>
    </border>
    <border>
      <left style="thin">
        <color rgb="FF000000"/>
      </left>
      <right style="thin">
        <color rgb="FF000000"/>
      </right>
      <top style="thin">
        <color rgb="FFFF0000"/>
      </top>
      <bottom style="thin">
        <color rgb="FF000000"/>
      </bottom>
      <diagonal/>
    </border>
    <border>
      <left/>
      <right style="thin">
        <color auto="1"/>
      </right>
      <top style="thin">
        <color rgb="FFFF0000"/>
      </top>
      <bottom style="thin">
        <color rgb="FF000000"/>
      </bottom>
      <diagonal/>
    </border>
    <border>
      <left style="thin">
        <color rgb="FF000000"/>
      </left>
      <right style="thin">
        <color auto="1"/>
      </right>
      <top style="hair">
        <color rgb="FF000000"/>
      </top>
      <bottom style="hair">
        <color rgb="FF000000"/>
      </bottom>
      <diagonal/>
    </border>
    <border>
      <left style="thin">
        <color rgb="FF000000"/>
      </left>
      <right style="thin">
        <color rgb="FF000000"/>
      </right>
      <top style="thin">
        <color rgb="FFFF0000"/>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style="thin">
        <color rgb="FF000000"/>
      </bottom>
      <diagonal/>
    </border>
    <border>
      <left/>
      <right style="thin">
        <color auto="1"/>
      </right>
      <top style="thin">
        <color auto="1"/>
      </top>
      <bottom style="thin">
        <color rgb="FF000000"/>
      </bottom>
      <diagonal/>
    </border>
    <border>
      <left style="thin">
        <color auto="1"/>
      </left>
      <right style="medium">
        <color auto="1"/>
      </right>
      <top style="thin">
        <color theme="1"/>
      </top>
      <bottom/>
      <diagonal/>
    </border>
    <border>
      <left style="thin">
        <color theme="1"/>
      </left>
      <right style="medium">
        <color auto="1"/>
      </right>
      <top style="thin">
        <color rgb="FFFF0000"/>
      </top>
      <bottom style="thin">
        <color theme="1"/>
      </bottom>
      <diagonal/>
    </border>
    <border>
      <left style="thin">
        <color theme="1"/>
      </left>
      <right/>
      <top/>
      <bottom style="thin">
        <color rgb="FFFF0000"/>
      </bottom>
      <diagonal/>
    </border>
    <border>
      <left/>
      <right style="thin">
        <color rgb="FF000000"/>
      </right>
      <top/>
      <bottom style="hair">
        <color rgb="FF000000"/>
      </bottom>
      <diagonal/>
    </border>
    <border>
      <left style="thin">
        <color theme="1"/>
      </left>
      <right style="thin">
        <color theme="1"/>
      </right>
      <top/>
      <bottom style="thin">
        <color auto="1"/>
      </bottom>
      <diagonal/>
    </border>
    <border>
      <left style="thin">
        <color theme="1"/>
      </left>
      <right style="thin">
        <color theme="1"/>
      </right>
      <top style="thin">
        <color rgb="FFFF0000"/>
      </top>
      <bottom style="hair">
        <color theme="1"/>
      </bottom>
      <diagonal/>
    </border>
    <border>
      <left style="thin">
        <color rgb="FF000000"/>
      </left>
      <right/>
      <top style="thin">
        <color rgb="FF000000"/>
      </top>
      <bottom/>
      <diagonal/>
    </border>
    <border>
      <left style="thin">
        <color rgb="FF000000"/>
      </left>
      <right style="thin">
        <color rgb="FF000000"/>
      </right>
      <top/>
      <bottom style="thin">
        <color rgb="FFFF0000"/>
      </bottom>
      <diagonal/>
    </border>
    <border>
      <left style="thin">
        <color rgb="FF000000"/>
      </left>
      <right style="thin">
        <color auto="1"/>
      </right>
      <top style="thin">
        <color auto="1"/>
      </top>
      <bottom style="hair">
        <color auto="1"/>
      </bottom>
      <diagonal/>
    </border>
  </borders>
  <cellStyleXfs count="2">
    <xf numFmtId="0" fontId="0" fillId="0" borderId="0"/>
    <xf numFmtId="0" fontId="4" fillId="0" borderId="0" applyNumberFormat="0" applyFill="0" applyBorder="0" applyAlignment="0" applyProtection="0"/>
  </cellStyleXfs>
  <cellXfs count="998">
    <xf numFmtId="0" fontId="0" fillId="0" borderId="0" xfId="0"/>
    <xf numFmtId="0" fontId="0" fillId="0" borderId="0" xfId="0"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0" fillId="3" borderId="0" xfId="0" applyFill="1"/>
    <xf numFmtId="49"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2" fillId="0" borderId="4" xfId="0" applyFont="1" applyBorder="1" applyAlignment="1">
      <alignment horizontal="center" vertical="center" wrapText="1"/>
    </xf>
    <xf numFmtId="0" fontId="0" fillId="0" borderId="0" xfId="0" applyFill="1" applyBorder="1"/>
    <xf numFmtId="0" fontId="5" fillId="0" borderId="2" xfId="1" applyFont="1" applyFill="1" applyBorder="1" applyAlignment="1">
      <alignment horizontal="left" vertical="center" wrapText="1"/>
    </xf>
    <xf numFmtId="16" fontId="0" fillId="0" borderId="0" xfId="0" applyNumberFormat="1" applyAlignment="1"/>
    <xf numFmtId="0" fontId="5" fillId="0" borderId="15" xfId="1" applyFont="1" applyFill="1" applyBorder="1" applyAlignment="1">
      <alignment horizontal="left" vertical="center" wrapText="1"/>
    </xf>
    <xf numFmtId="0" fontId="5" fillId="0" borderId="13" xfId="1" applyFont="1" applyFill="1" applyBorder="1" applyAlignment="1">
      <alignment horizontal="left" vertical="center" wrapText="1"/>
    </xf>
    <xf numFmtId="0" fontId="5" fillId="0" borderId="16" xfId="1" applyFont="1" applyFill="1" applyBorder="1" applyAlignment="1">
      <alignment horizontal="left" vertical="center" wrapText="1"/>
    </xf>
    <xf numFmtId="0" fontId="0" fillId="0" borderId="0" xfId="0" applyAlignment="1"/>
    <xf numFmtId="0" fontId="3" fillId="4" borderId="1" xfId="0" applyFont="1" applyFill="1" applyBorder="1" applyAlignment="1">
      <alignment horizontal="center" vertical="center"/>
    </xf>
    <xf numFmtId="0" fontId="3" fillId="12" borderId="1" xfId="0" applyFont="1" applyFill="1" applyBorder="1" applyAlignment="1">
      <alignment horizontal="center"/>
    </xf>
    <xf numFmtId="0" fontId="3" fillId="6" borderId="1" xfId="0" applyFont="1" applyFill="1" applyBorder="1" applyAlignment="1">
      <alignment vertical="center" wrapText="1"/>
    </xf>
    <xf numFmtId="0" fontId="3" fillId="5" borderId="2" xfId="0" applyFont="1" applyFill="1" applyBorder="1" applyAlignment="1">
      <alignment vertical="center" wrapText="1"/>
    </xf>
    <xf numFmtId="0" fontId="0" fillId="6" borderId="1" xfId="0" applyFill="1" applyBorder="1" applyAlignment="1">
      <alignment horizontal="center"/>
    </xf>
    <xf numFmtId="0" fontId="0" fillId="5" borderId="2" xfId="0" applyFill="1" applyBorder="1" applyAlignment="1">
      <alignment horizontal="center"/>
    </xf>
    <xf numFmtId="0" fontId="3" fillId="13" borderId="1" xfId="0" applyFont="1" applyFill="1" applyBorder="1" applyAlignment="1">
      <alignment vertical="center" wrapText="1"/>
    </xf>
    <xf numFmtId="0" fontId="0" fillId="0" borderId="0" xfId="0" applyFill="1" applyBorder="1" applyAlignment="1">
      <alignment horizontal="center" vertical="center"/>
    </xf>
    <xf numFmtId="0" fontId="0" fillId="13" borderId="1" xfId="0"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0" fillId="14" borderId="26" xfId="0" applyFill="1" applyBorder="1" applyAlignment="1">
      <alignment horizontal="center" vertical="center"/>
    </xf>
    <xf numFmtId="0" fontId="2" fillId="2" borderId="1" xfId="0" applyFont="1" applyFill="1" applyBorder="1" applyAlignment="1">
      <alignment horizontal="center" vertical="center"/>
    </xf>
    <xf numFmtId="0" fontId="3" fillId="0" borderId="48" xfId="0" applyFont="1" applyBorder="1" applyAlignment="1">
      <alignment horizontal="left" vertical="center" wrapText="1"/>
    </xf>
    <xf numFmtId="0" fontId="2"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2" fillId="0" borderId="0" xfId="0" applyFont="1" applyFill="1" applyAlignment="1">
      <alignment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8" fillId="8" borderId="1" xfId="0" applyNumberFormat="1" applyFont="1" applyFill="1" applyBorder="1" applyAlignment="1">
      <alignment horizontal="center" vertical="center"/>
    </xf>
    <xf numFmtId="49" fontId="3" fillId="8" borderId="1" xfId="0" applyNumberFormat="1" applyFont="1" applyFill="1" applyBorder="1" applyAlignment="1">
      <alignment horizontal="center"/>
    </xf>
    <xf numFmtId="49" fontId="0" fillId="2" borderId="1" xfId="0" applyNumberFormat="1" applyFill="1" applyBorder="1" applyAlignment="1">
      <alignment horizontal="center" vertical="center"/>
    </xf>
    <xf numFmtId="49" fontId="3" fillId="2" borderId="1" xfId="0" applyNumberFormat="1" applyFont="1" applyFill="1" applyBorder="1" applyAlignment="1">
      <alignment horizontal="center" vertical="center"/>
    </xf>
    <xf numFmtId="0" fontId="3" fillId="0" borderId="42" xfId="0" applyFont="1" applyBorder="1" applyAlignment="1">
      <alignment horizontal="left" vertical="center" wrapText="1"/>
    </xf>
    <xf numFmtId="0" fontId="3" fillId="0" borderId="44" xfId="0" applyFont="1" applyBorder="1" applyAlignment="1">
      <alignment horizontal="left" vertical="center" wrapText="1"/>
    </xf>
    <xf numFmtId="0" fontId="2" fillId="0" borderId="0" xfId="0" applyFont="1" applyFill="1" applyBorder="1" applyAlignment="1">
      <alignment vertical="center" wrapText="1"/>
    </xf>
    <xf numFmtId="2" fontId="0" fillId="0" borderId="0" xfId="0" applyNumberFormat="1" applyFill="1" applyBorder="1" applyAlignment="1">
      <alignment horizontal="center" vertical="center"/>
    </xf>
    <xf numFmtId="49" fontId="2" fillId="0" borderId="6" xfId="0" applyNumberFormat="1" applyFont="1" applyBorder="1" applyAlignment="1">
      <alignment horizontal="center" vertical="center"/>
    </xf>
    <xf numFmtId="49" fontId="0" fillId="0" borderId="0" xfId="0" applyNumberFormat="1"/>
    <xf numFmtId="0" fontId="2" fillId="0" borderId="0" xfId="0" applyFont="1" applyFill="1" applyBorder="1" applyAlignment="1">
      <alignment horizontal="center" vertical="center"/>
    </xf>
    <xf numFmtId="0" fontId="3" fillId="0" borderId="0" xfId="0" applyFont="1" applyFill="1" applyBorder="1" applyAlignment="1">
      <alignment vertical="center" wrapText="1"/>
    </xf>
    <xf numFmtId="0" fontId="0" fillId="0" borderId="40" xfId="0" applyBorder="1" applyAlignment="1">
      <alignment horizontal="center" vertical="center"/>
    </xf>
    <xf numFmtId="49" fontId="0" fillId="0" borderId="38" xfId="0" applyNumberFormat="1" applyBorder="1" applyAlignment="1">
      <alignment horizontal="center" vertical="center"/>
    </xf>
    <xf numFmtId="0" fontId="0" fillId="0" borderId="39" xfId="0" applyBorder="1" applyAlignment="1">
      <alignment horizontal="left" vertical="center" wrapText="1"/>
    </xf>
    <xf numFmtId="0" fontId="0" fillId="0" borderId="39" xfId="0" applyBorder="1" applyAlignment="1">
      <alignment horizontal="center" vertical="center"/>
    </xf>
    <xf numFmtId="0" fontId="5" fillId="0" borderId="3" xfId="1" applyFont="1" applyFill="1" applyBorder="1" applyAlignment="1">
      <alignment horizontal="left" vertical="center" wrapText="1"/>
    </xf>
    <xf numFmtId="0" fontId="3" fillId="0" borderId="45" xfId="0" applyFont="1" applyBorder="1" applyAlignment="1">
      <alignment horizontal="left" vertical="center" wrapText="1"/>
    </xf>
    <xf numFmtId="0" fontId="5" fillId="0" borderId="8" xfId="0" applyFont="1" applyBorder="1" applyAlignment="1">
      <alignment horizontal="left" vertical="center" wrapText="1"/>
    </xf>
    <xf numFmtId="0" fontId="0" fillId="0" borderId="0" xfId="0" applyAlignment="1">
      <alignment wrapText="1"/>
    </xf>
    <xf numFmtId="0" fontId="3" fillId="0" borderId="68" xfId="0" applyFont="1" applyBorder="1" applyAlignment="1">
      <alignment horizontal="left" vertical="center" wrapText="1"/>
    </xf>
    <xf numFmtId="0" fontId="3" fillId="0" borderId="14" xfId="0" applyFont="1" applyFill="1" applyBorder="1" applyAlignment="1">
      <alignment horizontal="left" vertical="center" wrapText="1"/>
    </xf>
    <xf numFmtId="0" fontId="0" fillId="0" borderId="0" xfId="0" applyAlignment="1">
      <alignment horizontal="left"/>
    </xf>
    <xf numFmtId="0" fontId="3" fillId="0" borderId="10" xfId="0" applyFont="1" applyBorder="1" applyAlignment="1">
      <alignment horizontal="left" vertical="center" wrapText="1"/>
    </xf>
    <xf numFmtId="0" fontId="2" fillId="2" borderId="1" xfId="0" applyFont="1" applyFill="1" applyBorder="1" applyAlignment="1">
      <alignment horizontal="center" vertical="center"/>
    </xf>
    <xf numFmtId="0" fontId="2" fillId="8" borderId="1" xfId="0" applyFont="1" applyFill="1" applyBorder="1" applyAlignment="1">
      <alignment horizontal="center" vertical="center"/>
    </xf>
    <xf numFmtId="0" fontId="3" fillId="2" borderId="1" xfId="0" applyFont="1" applyFill="1" applyBorder="1" applyAlignment="1">
      <alignment horizontal="left" vertical="center" wrapText="1"/>
    </xf>
    <xf numFmtId="49" fontId="0" fillId="8" borderId="1" xfId="0" applyNumberFormat="1" applyFill="1" applyBorder="1" applyAlignment="1">
      <alignment horizontal="center" vertical="center" wrapText="1"/>
    </xf>
    <xf numFmtId="49" fontId="0" fillId="8" borderId="1" xfId="0" applyNumberFormat="1" applyFill="1" applyBorder="1" applyAlignment="1">
      <alignment horizontal="center" vertical="center"/>
    </xf>
    <xf numFmtId="0" fontId="0" fillId="3" borderId="0" xfId="0" applyFill="1" applyAlignment="1">
      <alignment vertical="center"/>
    </xf>
    <xf numFmtId="0" fontId="2" fillId="3" borderId="0" xfId="0" applyFont="1" applyFill="1" applyAlignment="1">
      <alignment vertical="center" wrapText="1"/>
    </xf>
    <xf numFmtId="0" fontId="2" fillId="3" borderId="0" xfId="0" applyFont="1" applyFill="1" applyBorder="1" applyAlignment="1">
      <alignment vertical="center" wrapText="1"/>
    </xf>
    <xf numFmtId="0" fontId="2" fillId="3" borderId="0" xfId="0" applyFont="1" applyFill="1" applyAlignment="1">
      <alignment vertical="center"/>
    </xf>
    <xf numFmtId="0" fontId="0" fillId="3" borderId="0" xfId="0" applyFill="1" applyBorder="1" applyAlignment="1">
      <alignment vertical="center"/>
    </xf>
    <xf numFmtId="0" fontId="0" fillId="3" borderId="0" xfId="0" applyFill="1" applyBorder="1"/>
    <xf numFmtId="0" fontId="6" fillId="3" borderId="0" xfId="0" applyFont="1" applyFill="1"/>
    <xf numFmtId="0" fontId="9" fillId="3" borderId="0" xfId="0" applyFont="1" applyFill="1"/>
    <xf numFmtId="0" fontId="2" fillId="3" borderId="3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3" borderId="0" xfId="0" applyFont="1" applyFill="1" applyBorder="1" applyAlignment="1">
      <alignment horizontal="left" vertical="center"/>
    </xf>
    <xf numFmtId="2" fontId="0" fillId="3" borderId="31" xfId="0" applyNumberFormat="1" applyFill="1" applyBorder="1" applyAlignment="1">
      <alignment horizontal="center" vertical="center"/>
    </xf>
    <xf numFmtId="2" fontId="0" fillId="3" borderId="0" xfId="0" applyNumberFormat="1" applyFill="1" applyBorder="1" applyAlignment="1">
      <alignment horizontal="center" vertical="center"/>
    </xf>
    <xf numFmtId="0" fontId="10" fillId="3" borderId="0" xfId="0" applyFont="1" applyFill="1"/>
    <xf numFmtId="2" fontId="2" fillId="3" borderId="0" xfId="0" applyNumberFormat="1" applyFont="1" applyFill="1" applyBorder="1" applyAlignment="1">
      <alignment vertical="center" wrapText="1"/>
    </xf>
    <xf numFmtId="2" fontId="3" fillId="3" borderId="0" xfId="0" applyNumberFormat="1" applyFont="1" applyFill="1" applyBorder="1" applyAlignment="1">
      <alignment vertical="center" wrapText="1"/>
    </xf>
    <xf numFmtId="49" fontId="2" fillId="3" borderId="0" xfId="0" applyNumberFormat="1" applyFont="1" applyFill="1" applyBorder="1" applyAlignment="1">
      <alignment horizontal="center" vertical="center"/>
    </xf>
    <xf numFmtId="0" fontId="2" fillId="3" borderId="0" xfId="0" applyFont="1" applyFill="1" applyBorder="1" applyAlignment="1">
      <alignment horizontal="center" vertical="center"/>
    </xf>
    <xf numFmtId="0" fontId="3" fillId="3" borderId="0" xfId="0" applyFont="1" applyFill="1" applyBorder="1" applyAlignment="1">
      <alignment vertical="center" wrapText="1"/>
    </xf>
    <xf numFmtId="0" fontId="10" fillId="3" borderId="0" xfId="0" applyFont="1" applyFill="1" applyBorder="1" applyAlignment="1">
      <alignment vertical="center"/>
    </xf>
    <xf numFmtId="0" fontId="3" fillId="3" borderId="0" xfId="0" applyFont="1" applyFill="1" applyBorder="1" applyAlignment="1">
      <alignment vertical="center"/>
    </xf>
    <xf numFmtId="0" fontId="2" fillId="3" borderId="0" xfId="0" applyFont="1" applyFill="1" applyBorder="1" applyAlignment="1">
      <alignment vertical="center"/>
    </xf>
    <xf numFmtId="0" fontId="7" fillId="3" borderId="0" xfId="0" applyFont="1" applyFill="1" applyBorder="1" applyAlignment="1">
      <alignment wrapText="1"/>
    </xf>
    <xf numFmtId="0" fontId="2" fillId="3" borderId="0" xfId="0" applyFont="1" applyFill="1" applyBorder="1" applyAlignment="1">
      <alignment horizontal="left" vertical="center"/>
    </xf>
    <xf numFmtId="0" fontId="0" fillId="3" borderId="0" xfId="0" applyFill="1" applyBorder="1" applyAlignment="1">
      <alignment horizontal="center" vertical="center"/>
    </xf>
    <xf numFmtId="0" fontId="7" fillId="3" borderId="0" xfId="0" applyFont="1" applyFill="1" applyAlignment="1">
      <alignment vertical="center"/>
    </xf>
    <xf numFmtId="0" fontId="7" fillId="3" borderId="0" xfId="0" applyFont="1" applyFill="1" applyAlignment="1">
      <alignment wrapText="1"/>
    </xf>
    <xf numFmtId="0" fontId="2" fillId="3" borderId="0" xfId="0" applyFont="1" applyFill="1" applyAlignment="1">
      <alignment horizontal="center" vertical="center" wrapText="1"/>
    </xf>
    <xf numFmtId="0" fontId="0" fillId="3" borderId="0" xfId="0" applyFill="1" applyAlignment="1">
      <alignment horizontal="center"/>
    </xf>
    <xf numFmtId="0" fontId="3"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xf numFmtId="2" fontId="0" fillId="3" borderId="0" xfId="0" applyNumberFormat="1" applyFill="1" applyBorder="1" applyAlignment="1">
      <alignment horizontal="center"/>
    </xf>
    <xf numFmtId="0" fontId="0" fillId="3" borderId="0" xfId="0" applyFill="1" applyAlignment="1">
      <alignment horizontal="left" vertical="center"/>
    </xf>
    <xf numFmtId="0" fontId="0" fillId="3" borderId="0" xfId="0" applyFill="1" applyAlignment="1">
      <alignment horizontal="left" vertical="center" wrapText="1"/>
    </xf>
    <xf numFmtId="49" fontId="3" fillId="3" borderId="0" xfId="0" applyNumberFormat="1" applyFont="1" applyFill="1" applyBorder="1" applyAlignment="1">
      <alignment horizontal="center" vertical="center" wrapText="1"/>
    </xf>
    <xf numFmtId="0" fontId="3" fillId="3" borderId="0" xfId="0" applyFont="1" applyFill="1" applyBorder="1" applyAlignment="1">
      <alignment horizontal="left" vertical="center" wrapText="1"/>
    </xf>
    <xf numFmtId="49" fontId="3" fillId="3" borderId="0" xfId="0" applyNumberFormat="1" applyFont="1" applyFill="1" applyBorder="1" applyAlignment="1">
      <alignment vertical="center"/>
    </xf>
    <xf numFmtId="49" fontId="3" fillId="8" borderId="1" xfId="0" applyNumberFormat="1" applyFont="1" applyFill="1" applyBorder="1" applyAlignment="1">
      <alignment horizontal="center" vertical="center" wrapText="1"/>
    </xf>
    <xf numFmtId="0" fontId="3" fillId="8" borderId="1" xfId="0" applyFont="1" applyFill="1" applyBorder="1" applyAlignment="1">
      <alignment horizontal="left" vertical="center" wrapText="1"/>
    </xf>
    <xf numFmtId="0" fontId="0" fillId="3" borderId="0" xfId="0" applyFill="1" applyBorder="1" applyAlignment="1">
      <alignment horizontal="center" vertical="center" wrapText="1"/>
    </xf>
    <xf numFmtId="0" fontId="2" fillId="2" borderId="2" xfId="0" applyFont="1" applyFill="1" applyBorder="1" applyAlignment="1">
      <alignment horizontal="center" vertical="center"/>
    </xf>
    <xf numFmtId="0" fontId="3" fillId="2" borderId="2" xfId="0" applyFont="1" applyFill="1" applyBorder="1" applyAlignment="1">
      <alignment horizontal="left" vertical="center"/>
    </xf>
    <xf numFmtId="49" fontId="0" fillId="2" borderId="1" xfId="0" applyNumberFormat="1" applyFill="1" applyBorder="1" applyAlignment="1">
      <alignment horizontal="center" vertical="center" wrapText="1"/>
    </xf>
    <xf numFmtId="49" fontId="0" fillId="2" borderId="25" xfId="0" applyNumberFormat="1" applyFill="1" applyBorder="1" applyAlignment="1">
      <alignment horizontal="center" vertical="center"/>
    </xf>
    <xf numFmtId="0" fontId="2" fillId="17" borderId="1" xfId="0" applyFont="1" applyFill="1" applyBorder="1" applyAlignment="1">
      <alignment horizontal="center" vertical="center"/>
    </xf>
    <xf numFmtId="0" fontId="0" fillId="0" borderId="0" xfId="0" applyFill="1"/>
    <xf numFmtId="16" fontId="13" fillId="0" borderId="0" xfId="0" applyNumberFormat="1" applyFont="1" applyAlignment="1">
      <alignment vertical="center" wrapText="1"/>
    </xf>
    <xf numFmtId="0" fontId="13" fillId="0" borderId="0" xfId="0" applyFont="1" applyAlignment="1">
      <alignment vertical="center" wrapText="1"/>
    </xf>
    <xf numFmtId="0" fontId="2" fillId="0" borderId="1" xfId="0" applyFont="1" applyFill="1" applyBorder="1" applyAlignment="1">
      <alignment horizontal="center" vertical="center"/>
    </xf>
    <xf numFmtId="0" fontId="0" fillId="0" borderId="0" xfId="0" applyAlignment="1">
      <alignment horizontal="center" vertical="center"/>
    </xf>
    <xf numFmtId="0" fontId="0" fillId="0" borderId="0" xfId="0" applyBorder="1"/>
    <xf numFmtId="0" fontId="2" fillId="0" borderId="0" xfId="0" applyFont="1" applyBorder="1" applyAlignment="1">
      <alignment horizontal="center" vertical="center"/>
    </xf>
    <xf numFmtId="0" fontId="2" fillId="0" borderId="119" xfId="0" applyFont="1" applyBorder="1" applyAlignment="1">
      <alignment horizontal="center" vertical="center" wrapText="1"/>
    </xf>
    <xf numFmtId="0" fontId="2" fillId="0" borderId="7" xfId="0" applyFont="1" applyFill="1" applyBorder="1" applyAlignment="1">
      <alignment horizontal="center" vertical="center" wrapText="1"/>
    </xf>
    <xf numFmtId="0" fontId="16" fillId="0" borderId="0" xfId="0" applyFont="1" applyBorder="1" applyAlignment="1">
      <alignment vertical="center" wrapText="1"/>
    </xf>
    <xf numFmtId="0" fontId="17" fillId="0" borderId="0" xfId="0" applyFont="1" applyAlignment="1">
      <alignment vertical="center"/>
    </xf>
    <xf numFmtId="0" fontId="16" fillId="0" borderId="1" xfId="0" applyFont="1" applyBorder="1" applyAlignment="1">
      <alignment horizontal="left" vertical="center" wrapText="1"/>
    </xf>
    <xf numFmtId="0" fontId="15" fillId="0" borderId="0" xfId="0" applyFont="1" applyBorder="1" applyAlignment="1"/>
    <xf numFmtId="0" fontId="15" fillId="0" borderId="0" xfId="0" applyFont="1" applyFill="1" applyBorder="1" applyAlignment="1">
      <alignment vertical="center" wrapText="1"/>
    </xf>
    <xf numFmtId="2" fontId="0" fillId="0" borderId="0" xfId="0" applyNumberFormat="1"/>
    <xf numFmtId="0" fontId="18" fillId="0" borderId="0" xfId="0" applyFont="1"/>
    <xf numFmtId="0" fontId="18" fillId="0" borderId="0" xfId="0" applyFont="1" applyAlignment="1">
      <alignment horizontal="center" vertical="center"/>
    </xf>
    <xf numFmtId="0" fontId="18" fillId="0" borderId="0" xfId="0" applyFont="1" applyFill="1"/>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0" fontId="3" fillId="0" borderId="71" xfId="0" applyFont="1" applyBorder="1" applyAlignment="1">
      <alignment horizontal="left" vertical="center" wrapText="1"/>
    </xf>
    <xf numFmtId="0" fontId="3" fillId="0" borderId="72" xfId="0" applyFont="1" applyBorder="1" applyAlignment="1">
      <alignment horizontal="left" vertical="center" wrapText="1"/>
    </xf>
    <xf numFmtId="0" fontId="3" fillId="0" borderId="51" xfId="0" applyFont="1" applyBorder="1" applyAlignment="1">
      <alignment horizontal="left" vertical="center" wrapText="1"/>
    </xf>
    <xf numFmtId="0" fontId="3" fillId="0" borderId="74" xfId="0" applyFont="1" applyBorder="1" applyAlignment="1">
      <alignment horizontal="left" vertical="center" wrapText="1"/>
    </xf>
    <xf numFmtId="0" fontId="3" fillId="0" borderId="15" xfId="0" applyFont="1" applyBorder="1" applyAlignment="1">
      <alignment horizontal="left" vertical="center" wrapText="1"/>
    </xf>
    <xf numFmtId="0" fontId="3" fillId="0" borderId="75" xfId="0" applyFont="1" applyBorder="1" applyAlignment="1">
      <alignment horizontal="left" vertical="center" wrapText="1"/>
    </xf>
    <xf numFmtId="0" fontId="3" fillId="0" borderId="76" xfId="0" applyFont="1" applyBorder="1" applyAlignment="1">
      <alignment horizontal="left" vertical="center" wrapText="1"/>
    </xf>
    <xf numFmtId="0" fontId="3" fillId="0" borderId="78"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25" xfId="0" applyBorder="1" applyAlignment="1">
      <alignment horizontal="center" vertical="center"/>
    </xf>
    <xf numFmtId="49" fontId="0" fillId="0" borderId="10"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37" xfId="0" applyFill="1" applyBorder="1" applyAlignment="1">
      <alignment horizontal="center" vertical="center"/>
    </xf>
    <xf numFmtId="49" fontId="2" fillId="0" borderId="13" xfId="0" applyNumberFormat="1" applyFont="1" applyFill="1" applyBorder="1" applyAlignment="1">
      <alignment horizontal="center" vertical="center"/>
    </xf>
    <xf numFmtId="0" fontId="3" fillId="0" borderId="13"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3" xfId="0" applyFont="1" applyBorder="1" applyAlignment="1">
      <alignment horizontal="left" vertical="center" wrapText="1"/>
    </xf>
    <xf numFmtId="0" fontId="5" fillId="0" borderId="78" xfId="1"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5" xfId="0" applyFont="1" applyBorder="1" applyAlignment="1">
      <alignment horizontal="left" vertical="center" wrapText="1"/>
    </xf>
    <xf numFmtId="0" fontId="1" fillId="0" borderId="74" xfId="0" applyFont="1" applyBorder="1" applyAlignment="1">
      <alignment horizontal="left" vertical="center" wrapText="1"/>
    </xf>
    <xf numFmtId="0" fontId="1" fillId="0" borderId="123" xfId="0" applyFont="1" applyBorder="1" applyAlignment="1">
      <alignment horizontal="left"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49" fontId="0" fillId="0" borderId="10" xfId="0" applyNumberFormat="1" applyBorder="1" applyAlignment="1">
      <alignment horizontal="center" vertical="center"/>
    </xf>
    <xf numFmtId="49" fontId="0" fillId="0" borderId="1" xfId="0" applyNumberFormat="1" applyBorder="1" applyAlignment="1">
      <alignment horizontal="center" vertical="center" wrapText="1"/>
    </xf>
    <xf numFmtId="0" fontId="0" fillId="0" borderId="37" xfId="0" applyFill="1" applyBorder="1" applyAlignment="1">
      <alignment horizontal="center" vertical="center"/>
    </xf>
    <xf numFmtId="49" fontId="0" fillId="0" borderId="55" xfId="0" applyNumberFormat="1" applyFill="1" applyBorder="1" applyAlignment="1">
      <alignment horizontal="center" vertical="center"/>
    </xf>
    <xf numFmtId="49" fontId="2" fillId="0" borderId="13" xfId="0" applyNumberFormat="1" applyFont="1" applyFill="1" applyBorder="1" applyAlignment="1">
      <alignment horizontal="center" vertical="center"/>
    </xf>
    <xf numFmtId="0" fontId="5" fillId="0" borderId="14" xfId="1" applyFont="1" applyFill="1" applyBorder="1" applyAlignment="1">
      <alignment horizontal="left" vertical="center" wrapText="1"/>
    </xf>
    <xf numFmtId="0" fontId="2" fillId="0" borderId="0" xfId="0" applyFont="1" applyFill="1" applyBorder="1" applyAlignment="1">
      <alignment horizontal="center" vertical="center" wrapText="1"/>
    </xf>
    <xf numFmtId="0" fontId="1" fillId="0" borderId="14" xfId="0" applyFont="1" applyBorder="1" applyAlignment="1">
      <alignment horizontal="left" vertical="center" wrapText="1"/>
    </xf>
    <xf numFmtId="0" fontId="1" fillId="0" borderId="13"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1" xfId="0" applyFont="1" applyBorder="1" applyAlignment="1">
      <alignment horizontal="left" vertical="center" wrapText="1"/>
    </xf>
    <xf numFmtId="0" fontId="1" fillId="0" borderId="42" xfId="0" applyFont="1" applyBorder="1" applyAlignment="1">
      <alignment horizontal="left" vertical="center" wrapText="1"/>
    </xf>
    <xf numFmtId="0" fontId="1" fillId="0" borderId="48" xfId="0" applyFont="1" applyBorder="1" applyAlignment="1">
      <alignment horizontal="left" vertical="center" wrapText="1"/>
    </xf>
    <xf numFmtId="0" fontId="1" fillId="0" borderId="13" xfId="0" applyFont="1" applyBorder="1" applyAlignment="1">
      <alignment horizontal="left" vertical="center" wrapText="1"/>
    </xf>
    <xf numFmtId="0" fontId="1" fillId="0" borderId="37" xfId="0" applyFont="1" applyFill="1" applyBorder="1" applyAlignment="1">
      <alignment horizontal="left" vertical="center" wrapText="1"/>
    </xf>
    <xf numFmtId="0" fontId="1" fillId="0" borderId="45" xfId="0" applyFont="1" applyBorder="1" applyAlignment="1">
      <alignment horizontal="left" vertical="center" wrapText="1"/>
    </xf>
    <xf numFmtId="0" fontId="1" fillId="0" borderId="44" xfId="0" applyFont="1" applyBorder="1" applyAlignment="1">
      <alignment horizontal="left" vertical="center" wrapText="1"/>
    </xf>
    <xf numFmtId="0" fontId="1" fillId="0" borderId="39" xfId="0" applyFont="1" applyBorder="1" applyAlignment="1">
      <alignment horizontal="left" vertical="center" wrapText="1"/>
    </xf>
    <xf numFmtId="0" fontId="1" fillId="0" borderId="72" xfId="0" applyFont="1" applyBorder="1" applyAlignment="1">
      <alignment horizontal="left" vertical="center" wrapText="1"/>
    </xf>
    <xf numFmtId="0" fontId="1" fillId="0" borderId="16" xfId="0" applyFont="1" applyBorder="1" applyAlignment="1">
      <alignment horizontal="left" vertical="center" wrapText="1"/>
    </xf>
    <xf numFmtId="0" fontId="1" fillId="0" borderId="1" xfId="0" applyFont="1" applyBorder="1" applyAlignment="1">
      <alignment horizontal="left" vertical="center" wrapText="1"/>
    </xf>
    <xf numFmtId="0" fontId="1" fillId="0" borderId="51" xfId="0" applyFont="1" applyBorder="1" applyAlignment="1">
      <alignment horizontal="left" vertical="center" wrapText="1"/>
    </xf>
    <xf numFmtId="0" fontId="1" fillId="0" borderId="10" xfId="0" applyFont="1" applyBorder="1" applyAlignment="1">
      <alignment horizontal="left" vertical="center" wrapText="1"/>
    </xf>
    <xf numFmtId="0" fontId="1" fillId="0" borderId="76" xfId="0" applyFont="1" applyBorder="1" applyAlignment="1">
      <alignment horizontal="left" vertical="center" wrapText="1"/>
    </xf>
    <xf numFmtId="0" fontId="1" fillId="0" borderId="75" xfId="0" applyFont="1" applyBorder="1" applyAlignment="1">
      <alignment horizontal="left" vertical="center" wrapText="1"/>
    </xf>
    <xf numFmtId="0" fontId="1" fillId="0" borderId="71" xfId="0" applyFont="1" applyBorder="1" applyAlignment="1">
      <alignment horizontal="left" vertical="center" wrapText="1"/>
    </xf>
    <xf numFmtId="0" fontId="1" fillId="0" borderId="87" xfId="0" applyFont="1" applyBorder="1" applyAlignment="1">
      <alignment horizontal="left" vertical="center" wrapText="1"/>
    </xf>
    <xf numFmtId="0" fontId="1" fillId="0" borderId="86" xfId="0" applyFont="1" applyBorder="1" applyAlignment="1">
      <alignment horizontal="left" vertical="center" wrapText="1"/>
    </xf>
    <xf numFmtId="0" fontId="1" fillId="0" borderId="61" xfId="0" applyFont="1" applyBorder="1" applyAlignment="1">
      <alignment horizontal="left" vertical="center" wrapText="1"/>
    </xf>
    <xf numFmtId="0" fontId="1" fillId="0" borderId="78" xfId="0" applyFont="1" applyBorder="1" applyAlignment="1">
      <alignment horizontal="left" vertical="center" wrapText="1"/>
    </xf>
    <xf numFmtId="0" fontId="1" fillId="0" borderId="46" xfId="0" applyFont="1" applyBorder="1" applyAlignment="1">
      <alignment horizontal="left" vertical="center" wrapText="1"/>
    </xf>
    <xf numFmtId="0" fontId="1" fillId="0" borderId="83" xfId="0" applyFont="1" applyFill="1" applyBorder="1" applyAlignment="1">
      <alignment horizontal="left" vertical="center" wrapText="1"/>
    </xf>
    <xf numFmtId="0" fontId="1" fillId="0" borderId="130" xfId="0" applyFont="1" applyBorder="1" applyAlignment="1">
      <alignment horizontal="left" vertical="center" wrapText="1"/>
    </xf>
    <xf numFmtId="0" fontId="1" fillId="0" borderId="68" xfId="0" applyFont="1" applyBorder="1" applyAlignment="1">
      <alignment horizontal="left" vertical="center" wrapText="1"/>
    </xf>
    <xf numFmtId="0" fontId="1" fillId="0" borderId="13" xfId="0" applyFont="1" applyFill="1" applyBorder="1" applyAlignment="1">
      <alignment horizontal="left" vertical="center" wrapText="1"/>
    </xf>
    <xf numFmtId="49" fontId="0" fillId="0" borderId="40" xfId="0" applyNumberFormat="1" applyBorder="1" applyAlignment="1">
      <alignment horizontal="center" vertical="center" wrapText="1"/>
    </xf>
    <xf numFmtId="0" fontId="0" fillId="0" borderId="132" xfId="0" applyBorder="1" applyAlignment="1">
      <alignment horizontal="center" vertical="center"/>
    </xf>
    <xf numFmtId="0" fontId="3" fillId="0" borderId="130" xfId="0" applyFont="1" applyBorder="1" applyAlignment="1">
      <alignment horizontal="left" vertical="center" wrapText="1"/>
    </xf>
    <xf numFmtId="0" fontId="3" fillId="0" borderId="133" xfId="0" applyFont="1" applyBorder="1" applyAlignment="1">
      <alignment horizontal="left" vertical="center" wrapText="1"/>
    </xf>
    <xf numFmtId="49" fontId="2" fillId="0" borderId="13" xfId="0" applyNumberFormat="1"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Fill="1" applyBorder="1" applyAlignment="1">
      <alignment horizontal="left" vertical="center" wrapText="1"/>
    </xf>
    <xf numFmtId="0" fontId="0" fillId="0" borderId="37" xfId="0" applyFill="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30" xfId="0" applyBorder="1" applyAlignment="1">
      <alignment horizontal="center" vertical="center"/>
    </xf>
    <xf numFmtId="0" fontId="0" fillId="0" borderId="73" xfId="0" applyBorder="1" applyAlignment="1">
      <alignment horizontal="center" vertical="center"/>
    </xf>
    <xf numFmtId="49" fontId="0" fillId="0" borderId="10" xfId="0" applyNumberFormat="1" applyBorder="1" applyAlignment="1">
      <alignment horizontal="center" vertical="center"/>
    </xf>
    <xf numFmtId="49" fontId="0" fillId="0" borderId="1" xfId="0" applyNumberFormat="1" applyBorder="1" applyAlignment="1">
      <alignment horizontal="center" vertical="center" wrapText="1"/>
    </xf>
    <xf numFmtId="49" fontId="0" fillId="0" borderId="30" xfId="0" applyNumberFormat="1" applyBorder="1" applyAlignment="1">
      <alignment horizontal="center" vertical="center" wrapText="1"/>
    </xf>
    <xf numFmtId="0" fontId="1" fillId="0" borderId="0" xfId="0" applyFont="1" applyBorder="1" applyAlignment="1">
      <alignment horizontal="left" vertical="center" wrapText="1"/>
    </xf>
    <xf numFmtId="0" fontId="1" fillId="0" borderId="13" xfId="0" applyFont="1" applyFill="1" applyBorder="1" applyAlignment="1">
      <alignment horizontal="left" vertical="center" wrapText="1"/>
    </xf>
    <xf numFmtId="0" fontId="0" fillId="0" borderId="30" xfId="0" applyBorder="1" applyAlignment="1">
      <alignment horizontal="center" vertical="center"/>
    </xf>
    <xf numFmtId="0" fontId="0" fillId="0" borderId="73" xfId="0" applyBorder="1" applyAlignment="1">
      <alignment horizontal="center" vertical="center"/>
    </xf>
    <xf numFmtId="49" fontId="0" fillId="0" borderId="30" xfId="0" applyNumberFormat="1" applyBorder="1" applyAlignment="1">
      <alignment horizontal="center" vertical="center" wrapText="1"/>
    </xf>
    <xf numFmtId="0" fontId="1" fillId="0" borderId="136" xfId="0" applyFont="1" applyBorder="1" applyAlignment="1">
      <alignment horizontal="left" vertical="center" wrapText="1"/>
    </xf>
    <xf numFmtId="0" fontId="1" fillId="0" borderId="134" xfId="0" applyFont="1" applyBorder="1" applyAlignment="1">
      <alignment horizontal="left" vertical="center" wrapText="1"/>
    </xf>
    <xf numFmtId="0" fontId="0" fillId="0" borderId="0" xfId="0" applyFont="1"/>
    <xf numFmtId="0" fontId="1" fillId="0" borderId="139" xfId="0" applyFont="1" applyBorder="1" applyAlignment="1">
      <alignment horizontal="left" vertical="center" wrapText="1"/>
    </xf>
    <xf numFmtId="0" fontId="0" fillId="0" borderId="0" xfId="0" applyAlignment="1">
      <alignment vertical="center" wrapText="1"/>
    </xf>
    <xf numFmtId="2" fontId="0" fillId="0" borderId="0" xfId="0" applyNumberFormat="1" applyAlignment="1">
      <alignment wrapText="1"/>
    </xf>
    <xf numFmtId="49" fontId="0" fillId="0" borderId="2" xfId="0" applyNumberFormat="1" applyBorder="1" applyAlignment="1">
      <alignment horizontal="center" vertical="center"/>
    </xf>
    <xf numFmtId="0" fontId="0" fillId="0" borderId="2" xfId="0" applyBorder="1" applyAlignment="1">
      <alignment horizontal="center" vertical="center"/>
    </xf>
    <xf numFmtId="0" fontId="0" fillId="0" borderId="0" xfId="0" applyFont="1" applyFill="1"/>
    <xf numFmtId="0" fontId="1" fillId="0" borderId="73" xfId="0" applyFont="1" applyBorder="1" applyAlignment="1">
      <alignment horizontal="left" vertical="center" wrapText="1"/>
    </xf>
    <xf numFmtId="0" fontId="1" fillId="0" borderId="141" xfId="0" applyFont="1" applyBorder="1" applyAlignment="1">
      <alignment horizontal="left" vertical="center" wrapText="1"/>
    </xf>
    <xf numFmtId="0" fontId="1" fillId="0" borderId="142" xfId="0" applyFont="1" applyBorder="1" applyAlignment="1">
      <alignment horizontal="left" vertical="center" wrapText="1"/>
    </xf>
    <xf numFmtId="0" fontId="1" fillId="0" borderId="149" xfId="0" applyFont="1" applyBorder="1" applyAlignment="1">
      <alignment horizontal="left" vertical="center" wrapText="1"/>
    </xf>
    <xf numFmtId="0" fontId="0" fillId="0" borderId="40"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49" fontId="2" fillId="0" borderId="13" xfId="0" applyNumberFormat="1" applyFont="1" applyFill="1" applyBorder="1" applyAlignment="1">
      <alignment horizontal="center" vertical="center"/>
    </xf>
    <xf numFmtId="0" fontId="1" fillId="0" borderId="13" xfId="0" applyFont="1" applyFill="1" applyBorder="1" applyAlignment="1">
      <alignment horizontal="left" vertical="center" wrapText="1"/>
    </xf>
    <xf numFmtId="0" fontId="0" fillId="0" borderId="37" xfId="0" applyFill="1" applyBorder="1" applyAlignment="1">
      <alignment horizontal="left" vertical="center" wrapText="1"/>
    </xf>
    <xf numFmtId="0" fontId="0" fillId="0" borderId="30" xfId="0" applyBorder="1" applyAlignment="1">
      <alignment horizontal="left" vertical="center" wrapText="1"/>
    </xf>
    <xf numFmtId="0" fontId="0" fillId="0" borderId="10" xfId="0" applyBorder="1" applyAlignment="1">
      <alignment horizontal="left" vertical="center" wrapText="1"/>
    </xf>
    <xf numFmtId="0" fontId="3" fillId="0" borderId="13" xfId="0" applyFont="1" applyFill="1" applyBorder="1" applyAlignment="1">
      <alignment horizontal="left" vertical="center" wrapText="1"/>
    </xf>
    <xf numFmtId="49" fontId="0" fillId="0" borderId="152" xfId="0" applyNumberFormat="1" applyFill="1" applyBorder="1" applyAlignment="1">
      <alignment horizontal="center" vertical="center"/>
    </xf>
    <xf numFmtId="49" fontId="0" fillId="0" borderId="154" xfId="0" applyNumberFormat="1" applyBorder="1" applyAlignment="1">
      <alignment horizontal="center" vertical="center"/>
    </xf>
    <xf numFmtId="0" fontId="0" fillId="0" borderId="1" xfId="0" applyNumberForma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0" fillId="0" borderId="95" xfId="0" applyFill="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5" xfId="0" applyNumberFormat="1"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45" xfId="0" applyFont="1" applyBorder="1" applyAlignment="1" applyProtection="1">
      <alignment horizontal="center" vertical="center"/>
      <protection locked="0"/>
    </xf>
    <xf numFmtId="0" fontId="2" fillId="0" borderId="135" xfId="0" applyFont="1" applyBorder="1" applyAlignment="1" applyProtection="1">
      <alignment horizontal="center" vertical="center"/>
      <protection locked="0"/>
    </xf>
    <xf numFmtId="0" fontId="2" fillId="0" borderId="137"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1" xfId="0"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70" xfId="0" applyNumberFormat="1" applyBorder="1" applyAlignment="1" applyProtection="1">
      <alignment horizontal="center" vertical="center"/>
      <protection locked="0"/>
    </xf>
    <xf numFmtId="0" fontId="0" fillId="0" borderId="14" xfId="0" applyNumberForma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77"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61"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24" xfId="0" applyBorder="1" applyAlignment="1" applyProtection="1">
      <alignment horizontal="center" vertical="center"/>
      <protection locked="0"/>
    </xf>
    <xf numFmtId="0" fontId="0" fillId="0" borderId="125" xfId="0"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0" fillId="0" borderId="80" xfId="0"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0" fillId="0" borderId="93" xfId="0"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0" fillId="0" borderId="140" xfId="0" applyBorder="1" applyAlignment="1" applyProtection="1">
      <alignment horizontal="center" vertical="center"/>
      <protection locked="0"/>
    </xf>
    <xf numFmtId="0" fontId="0" fillId="0" borderId="128" xfId="0" applyBorder="1" applyAlignment="1" applyProtection="1">
      <alignment horizontal="center" vertical="center"/>
      <protection locked="0"/>
    </xf>
    <xf numFmtId="0" fontId="0" fillId="0" borderId="129"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127"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34" xfId="0" applyNumberFormat="1" applyBorder="1" applyAlignment="1" applyProtection="1">
      <alignment wrapText="1"/>
      <protection locked="0"/>
    </xf>
    <xf numFmtId="0" fontId="0" fillId="0" borderId="34" xfId="0" applyNumberFormat="1" applyBorder="1" applyAlignment="1" applyProtection="1">
      <alignment horizontal="center" wrapText="1"/>
      <protection locked="0"/>
    </xf>
    <xf numFmtId="0" fontId="0" fillId="0" borderId="108" xfId="0" applyNumberFormat="1" applyBorder="1" applyAlignment="1" applyProtection="1">
      <alignment wrapText="1"/>
      <protection locked="0"/>
    </xf>
    <xf numFmtId="0" fontId="0" fillId="0" borderId="109" xfId="0" applyNumberFormat="1" applyBorder="1" applyAlignment="1" applyProtection="1">
      <alignment horizontal="center" wrapText="1"/>
      <protection locked="0"/>
    </xf>
    <xf numFmtId="0" fontId="0" fillId="0" borderId="110" xfId="0" applyNumberFormat="1" applyBorder="1" applyAlignment="1" applyProtection="1">
      <alignment wrapText="1"/>
      <protection locked="0"/>
    </xf>
    <xf numFmtId="0" fontId="0" fillId="0" borderId="108" xfId="0" applyNumberFormat="1" applyBorder="1" applyAlignment="1" applyProtection="1">
      <alignment horizontal="center" wrapText="1"/>
      <protection locked="0"/>
    </xf>
    <xf numFmtId="0" fontId="0" fillId="0" borderId="112" xfId="0" applyNumberFormat="1" applyBorder="1" applyAlignment="1" applyProtection="1">
      <alignment horizontal="center" wrapText="1"/>
      <protection locked="0"/>
    </xf>
    <xf numFmtId="0" fontId="0" fillId="0" borderId="115" xfId="0" applyNumberFormat="1" applyBorder="1" applyAlignment="1" applyProtection="1">
      <alignment wrapText="1"/>
      <protection locked="0"/>
    </xf>
    <xf numFmtId="0" fontId="2" fillId="0" borderId="3" xfId="0" applyFont="1" applyFill="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70" xfId="0" applyFont="1" applyBorder="1" applyAlignment="1" applyProtection="1">
      <alignment horizontal="center" vertical="center"/>
      <protection locked="0"/>
    </xf>
    <xf numFmtId="0" fontId="2" fillId="0" borderId="81" xfId="0" applyFont="1" applyBorder="1" applyAlignment="1" applyProtection="1">
      <alignment horizontal="center" vertical="center"/>
      <protection locked="0"/>
    </xf>
    <xf numFmtId="0" fontId="2" fillId="0" borderId="7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21" xfId="0" applyFont="1" applyBorder="1" applyAlignment="1" applyProtection="1">
      <alignment horizontal="center" vertical="center"/>
      <protection locked="0"/>
    </xf>
    <xf numFmtId="0" fontId="2" fillId="0" borderId="122" xfId="0" applyFont="1" applyBorder="1" applyAlignment="1" applyProtection="1">
      <alignment horizontal="center" vertical="center"/>
      <protection locked="0"/>
    </xf>
    <xf numFmtId="0" fontId="2" fillId="0" borderId="46" xfId="0" applyFont="1" applyBorder="1" applyAlignment="1" applyProtection="1">
      <alignment horizontal="center" vertical="center"/>
      <protection locked="0"/>
    </xf>
    <xf numFmtId="0" fontId="2" fillId="0" borderId="85" xfId="0" applyFont="1" applyBorder="1" applyAlignment="1" applyProtection="1">
      <alignment horizontal="center" vertical="center"/>
      <protection locked="0"/>
    </xf>
    <xf numFmtId="0" fontId="2" fillId="0" borderId="61" xfId="0" applyFont="1" applyBorder="1" applyAlignment="1" applyProtection="1">
      <alignment horizontal="center" vertical="center"/>
      <protection locked="0"/>
    </xf>
    <xf numFmtId="0" fontId="2" fillId="0" borderId="88" xfId="0" applyFont="1" applyBorder="1" applyAlignment="1" applyProtection="1">
      <alignment horizontal="center" vertical="center"/>
      <protection locked="0"/>
    </xf>
    <xf numFmtId="0" fontId="2" fillId="0" borderId="89" xfId="0" applyFont="1" applyBorder="1" applyAlignment="1" applyProtection="1">
      <alignment horizontal="center" vertical="center"/>
      <protection locked="0"/>
    </xf>
    <xf numFmtId="0" fontId="2" fillId="0" borderId="9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77" xfId="0"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0" fontId="2" fillId="0" borderId="94"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2" fillId="0" borderId="80" xfId="0" applyFont="1" applyBorder="1" applyAlignment="1" applyProtection="1">
      <alignment horizontal="center" vertical="center"/>
      <protection locked="0"/>
    </xf>
    <xf numFmtId="0" fontId="2" fillId="0" borderId="82" xfId="0" applyFont="1" applyBorder="1" applyAlignment="1" applyProtection="1">
      <alignment horizontal="center" vertical="center"/>
      <protection locked="0"/>
    </xf>
    <xf numFmtId="0" fontId="2" fillId="0" borderId="69" xfId="0" applyFont="1" applyBorder="1" applyAlignment="1" applyProtection="1">
      <alignment horizontal="center" vertical="center"/>
      <protection locked="0"/>
    </xf>
    <xf numFmtId="0" fontId="2" fillId="0" borderId="68" xfId="0" applyFont="1" applyBorder="1" applyAlignment="1" applyProtection="1">
      <alignment horizontal="center" vertical="center"/>
      <protection locked="0"/>
    </xf>
    <xf numFmtId="0" fontId="0" fillId="0" borderId="34" xfId="0" applyBorder="1" applyProtection="1">
      <protection locked="0"/>
    </xf>
    <xf numFmtId="0" fontId="0" fillId="0" borderId="34" xfId="0" applyBorder="1" applyAlignment="1" applyProtection="1">
      <alignment horizontal="center"/>
      <protection locked="0"/>
    </xf>
    <xf numFmtId="0" fontId="0" fillId="0" borderId="110" xfId="0" applyBorder="1" applyProtection="1">
      <protection locked="0"/>
    </xf>
    <xf numFmtId="0" fontId="0" fillId="0" borderId="131" xfId="0" applyBorder="1" applyAlignment="1" applyProtection="1">
      <alignment horizontal="center"/>
      <protection locked="0"/>
    </xf>
    <xf numFmtId="0" fontId="0" fillId="0" borderId="69" xfId="0" applyBorder="1" applyAlignment="1" applyProtection="1">
      <alignment horizontal="center" vertical="center"/>
      <protection locked="0"/>
    </xf>
    <xf numFmtId="0" fontId="0" fillId="0" borderId="89" xfId="0" applyBorder="1" applyAlignment="1" applyProtection="1">
      <alignment horizontal="center" vertical="center"/>
      <protection locked="0"/>
    </xf>
    <xf numFmtId="0" fontId="0" fillId="0" borderId="34" xfId="0" applyBorder="1" applyAlignment="1" applyProtection="1">
      <alignment wrapText="1"/>
      <protection locked="0"/>
    </xf>
    <xf numFmtId="0" fontId="0" fillId="0" borderId="34" xfId="0" applyBorder="1" applyAlignment="1" applyProtection="1">
      <alignment horizontal="center" wrapText="1"/>
      <protection locked="0"/>
    </xf>
    <xf numFmtId="0" fontId="0" fillId="0" borderId="110" xfId="0" applyBorder="1" applyAlignment="1" applyProtection="1">
      <alignment wrapText="1"/>
      <protection locked="0"/>
    </xf>
    <xf numFmtId="0" fontId="0" fillId="0" borderId="109" xfId="0" applyBorder="1" applyAlignment="1" applyProtection="1">
      <alignment horizontal="center" wrapText="1"/>
      <protection locked="0"/>
    </xf>
    <xf numFmtId="0" fontId="7" fillId="0" borderId="10" xfId="0" applyFont="1" applyBorder="1" applyAlignment="1">
      <alignment horizontal="center" vertical="center" wrapText="1"/>
    </xf>
    <xf numFmtId="2" fontId="2" fillId="0" borderId="51" xfId="0" applyNumberFormat="1" applyFont="1" applyBorder="1" applyAlignment="1" applyProtection="1">
      <alignment horizontal="center" vertical="center"/>
      <protection hidden="1"/>
    </xf>
    <xf numFmtId="2" fontId="2" fillId="0" borderId="14" xfId="0" applyNumberFormat="1" applyFont="1" applyBorder="1" applyAlignment="1" applyProtection="1">
      <alignment horizontal="center" vertical="center"/>
      <protection hidden="1"/>
    </xf>
    <xf numFmtId="2" fontId="2" fillId="0" borderId="15" xfId="0" applyNumberFormat="1" applyFont="1" applyFill="1" applyBorder="1" applyAlignment="1" applyProtection="1">
      <alignment horizontal="center" vertical="center"/>
      <protection hidden="1"/>
    </xf>
    <xf numFmtId="2" fontId="2" fillId="0" borderId="14" xfId="0" applyNumberFormat="1" applyFont="1" applyFill="1" applyBorder="1" applyAlignment="1" applyProtection="1">
      <alignment horizontal="center" vertical="center"/>
      <protection hidden="1"/>
    </xf>
    <xf numFmtId="2" fontId="2" fillId="0" borderId="14" xfId="0" applyNumberFormat="1" applyFont="1" applyBorder="1" applyAlignment="1" applyProtection="1">
      <alignment horizontal="center"/>
      <protection hidden="1"/>
    </xf>
    <xf numFmtId="2" fontId="2" fillId="0" borderId="11" xfId="0" applyNumberFormat="1" applyFont="1" applyBorder="1" applyAlignment="1" applyProtection="1">
      <alignment horizontal="center"/>
      <protection hidden="1"/>
    </xf>
    <xf numFmtId="2" fontId="2" fillId="0" borderId="48" xfId="0" applyNumberFormat="1" applyFont="1" applyBorder="1" applyAlignment="1" applyProtection="1">
      <alignment horizontal="center" vertical="center"/>
      <protection hidden="1"/>
    </xf>
    <xf numFmtId="2" fontId="2" fillId="0" borderId="92" xfId="0" applyNumberFormat="1" applyFont="1" applyBorder="1" applyAlignment="1" applyProtection="1">
      <alignment horizontal="center" vertical="center"/>
      <protection hidden="1"/>
    </xf>
    <xf numFmtId="2" fontId="2" fillId="0" borderId="137" xfId="0" applyNumberFormat="1" applyFont="1" applyBorder="1" applyAlignment="1" applyProtection="1">
      <alignment horizontal="center" vertical="center"/>
      <protection hidden="1"/>
    </xf>
    <xf numFmtId="2" fontId="2" fillId="0" borderId="49" xfId="0" applyNumberFormat="1" applyFont="1" applyBorder="1" applyAlignment="1" applyProtection="1">
      <alignment horizontal="center" vertical="center"/>
      <protection hidden="1"/>
    </xf>
    <xf numFmtId="2" fontId="2" fillId="0" borderId="50" xfId="0" applyNumberFormat="1" applyFont="1" applyBorder="1" applyAlignment="1" applyProtection="1">
      <alignment horizontal="center" vertical="center"/>
      <protection hidden="1"/>
    </xf>
    <xf numFmtId="2" fontId="2" fillId="0" borderId="37" xfId="0" applyNumberFormat="1" applyFont="1" applyBorder="1" applyAlignment="1" applyProtection="1">
      <alignment horizontal="center" vertical="center"/>
      <protection hidden="1"/>
    </xf>
    <xf numFmtId="2" fontId="2" fillId="0" borderId="39" xfId="0" applyNumberFormat="1" applyFont="1" applyBorder="1" applyAlignment="1" applyProtection="1">
      <alignment horizontal="center" vertical="center"/>
      <protection hidden="1"/>
    </xf>
    <xf numFmtId="2" fontId="2" fillId="0" borderId="30" xfId="0" applyNumberFormat="1" applyFont="1" applyBorder="1" applyAlignment="1" applyProtection="1">
      <alignment horizontal="center" vertical="center"/>
      <protection hidden="1"/>
    </xf>
    <xf numFmtId="2" fontId="2" fillId="0" borderId="1" xfId="0" applyNumberFormat="1" applyFont="1" applyBorder="1" applyAlignment="1" applyProtection="1">
      <alignment horizontal="center" vertical="center"/>
      <protection hidden="1"/>
    </xf>
    <xf numFmtId="2" fontId="2" fillId="0" borderId="16" xfId="0" applyNumberFormat="1" applyFont="1" applyBorder="1" applyAlignment="1" applyProtection="1">
      <alignment horizontal="center" vertical="center"/>
      <protection hidden="1"/>
    </xf>
    <xf numFmtId="2" fontId="2" fillId="0" borderId="10" xfId="0" applyNumberFormat="1" applyFont="1" applyBorder="1" applyAlignment="1" applyProtection="1">
      <alignment horizontal="center" vertical="center"/>
      <protection hidden="1"/>
    </xf>
    <xf numFmtId="2" fontId="2" fillId="0" borderId="78" xfId="0" applyNumberFormat="1" applyFont="1" applyBorder="1" applyAlignment="1" applyProtection="1">
      <alignment horizontal="center" vertical="center"/>
      <protection hidden="1"/>
    </xf>
    <xf numFmtId="2" fontId="2" fillId="0" borderId="15" xfId="0" applyNumberFormat="1" applyFont="1" applyBorder="1" applyAlignment="1" applyProtection="1">
      <alignment horizontal="center" vertical="center"/>
      <protection hidden="1"/>
    </xf>
    <xf numFmtId="2" fontId="2" fillId="0" borderId="46" xfId="0" applyNumberFormat="1" applyFont="1" applyBorder="1" applyAlignment="1" applyProtection="1">
      <alignment horizontal="center" vertical="center"/>
      <protection hidden="1"/>
    </xf>
    <xf numFmtId="2" fontId="2" fillId="0" borderId="94" xfId="0" applyNumberFormat="1" applyFont="1" applyBorder="1" applyAlignment="1" applyProtection="1">
      <alignment horizontal="center" vertical="center"/>
      <protection hidden="1"/>
    </xf>
    <xf numFmtId="2" fontId="2" fillId="0" borderId="61" xfId="0" applyNumberFormat="1" applyFont="1" applyBorder="1" applyAlignment="1" applyProtection="1">
      <alignment horizontal="center" vertical="center"/>
      <protection hidden="1"/>
    </xf>
    <xf numFmtId="2" fontId="0" fillId="0" borderId="1" xfId="0" applyNumberFormat="1" applyBorder="1" applyAlignment="1" applyProtection="1">
      <alignment horizontal="center" vertical="center"/>
      <protection hidden="1"/>
    </xf>
    <xf numFmtId="2" fontId="2" fillId="0" borderId="155" xfId="0" applyNumberFormat="1" applyFont="1" applyBorder="1" applyAlignment="1" applyProtection="1">
      <alignment horizontal="center" vertical="center"/>
      <protection hidden="1"/>
    </xf>
    <xf numFmtId="2" fontId="2" fillId="0" borderId="11" xfId="0" applyNumberFormat="1" applyFont="1" applyBorder="1" applyAlignment="1" applyProtection="1">
      <alignment horizontal="center" vertical="center"/>
      <protection hidden="1"/>
    </xf>
    <xf numFmtId="2" fontId="2" fillId="0" borderId="68" xfId="0" applyNumberFormat="1" applyFont="1" applyBorder="1" applyAlignment="1" applyProtection="1">
      <alignment horizontal="center" vertical="center"/>
      <protection hidden="1"/>
    </xf>
    <xf numFmtId="0" fontId="1" fillId="14" borderId="25" xfId="0" applyFont="1" applyFill="1" applyBorder="1" applyAlignment="1">
      <alignment vertical="center" wrapText="1"/>
    </xf>
    <xf numFmtId="2" fontId="2" fillId="0" borderId="63" xfId="0" applyNumberFormat="1" applyFont="1" applyFill="1" applyBorder="1" applyAlignment="1" applyProtection="1">
      <alignment horizontal="center" vertical="center" wrapText="1"/>
      <protection hidden="1"/>
    </xf>
    <xf numFmtId="0" fontId="2" fillId="0" borderId="34" xfId="0" applyFont="1" applyFill="1" applyBorder="1" applyAlignment="1" applyProtection="1">
      <alignment horizontal="center" vertical="center" wrapText="1"/>
      <protection hidden="1"/>
    </xf>
    <xf numFmtId="2" fontId="2" fillId="0" borderId="56" xfId="0" applyNumberFormat="1" applyFont="1" applyFill="1" applyBorder="1" applyAlignment="1" applyProtection="1">
      <alignment horizontal="center" vertical="center" wrapText="1"/>
      <protection hidden="1"/>
    </xf>
    <xf numFmtId="2" fontId="0" fillId="0" borderId="1" xfId="0" applyNumberFormat="1" applyBorder="1" applyAlignment="1" applyProtection="1">
      <alignment horizontal="center"/>
      <protection hidden="1"/>
    </xf>
    <xf numFmtId="2" fontId="0" fillId="5" borderId="2" xfId="0" applyNumberFormat="1" applyFill="1" applyBorder="1" applyAlignment="1" applyProtection="1">
      <alignment horizontal="center"/>
      <protection hidden="1"/>
    </xf>
    <xf numFmtId="2" fontId="0" fillId="2" borderId="1" xfId="0" applyNumberFormat="1" applyFill="1" applyBorder="1" applyAlignment="1" applyProtection="1">
      <alignment horizontal="center" vertical="center"/>
      <protection hidden="1"/>
    </xf>
    <xf numFmtId="2" fontId="8" fillId="8" borderId="1" xfId="0" applyNumberFormat="1" applyFont="1" applyFill="1" applyBorder="1" applyAlignment="1" applyProtection="1">
      <alignment horizontal="center" vertical="center"/>
      <protection hidden="1"/>
    </xf>
    <xf numFmtId="2" fontId="8" fillId="2" borderId="1" xfId="0" applyNumberFormat="1" applyFont="1" applyFill="1" applyBorder="1" applyAlignment="1" applyProtection="1">
      <alignment horizontal="center" vertical="center"/>
      <protection hidden="1"/>
    </xf>
    <xf numFmtId="2" fontId="0" fillId="8" borderId="1" xfId="0" applyNumberFormat="1" applyFill="1" applyBorder="1" applyAlignment="1" applyProtection="1">
      <alignment horizontal="center" vertical="center" wrapText="1"/>
      <protection hidden="1"/>
    </xf>
    <xf numFmtId="2" fontId="0" fillId="8" borderId="1" xfId="0" applyNumberFormat="1" applyFill="1" applyBorder="1" applyAlignment="1" applyProtection="1">
      <alignment horizontal="center" vertical="center"/>
      <protection hidden="1"/>
    </xf>
    <xf numFmtId="2" fontId="0" fillId="2" borderId="1" xfId="0" applyNumberFormat="1" applyFill="1" applyBorder="1" applyAlignment="1" applyProtection="1">
      <alignment horizontal="center"/>
      <protection hidden="1"/>
    </xf>
    <xf numFmtId="2" fontId="0" fillId="8" borderId="1" xfId="0" applyNumberFormat="1" applyFill="1" applyBorder="1" applyAlignment="1" applyProtection="1">
      <alignment horizontal="center"/>
      <protection hidden="1"/>
    </xf>
    <xf numFmtId="2" fontId="3" fillId="2" borderId="1" xfId="0" applyNumberFormat="1" applyFont="1" applyFill="1" applyBorder="1" applyAlignment="1" applyProtection="1">
      <alignment horizontal="center" vertical="center"/>
      <protection hidden="1"/>
    </xf>
    <xf numFmtId="2" fontId="3" fillId="8" borderId="1" xfId="0" applyNumberFormat="1" applyFont="1" applyFill="1" applyBorder="1" applyAlignment="1" applyProtection="1">
      <alignment horizontal="center" vertical="center" wrapText="1"/>
      <protection hidden="1"/>
    </xf>
    <xf numFmtId="2" fontId="3" fillId="8" borderId="1" xfId="0" applyNumberFormat="1" applyFont="1" applyFill="1" applyBorder="1" applyAlignment="1" applyProtection="1">
      <alignment horizontal="center" vertical="center"/>
      <protection hidden="1"/>
    </xf>
    <xf numFmtId="0" fontId="2" fillId="3" borderId="0" xfId="0" applyFont="1" applyFill="1" applyAlignment="1">
      <alignment vertical="top" wrapText="1"/>
    </xf>
    <xf numFmtId="0" fontId="0" fillId="3" borderId="0" xfId="0" applyFill="1" applyAlignment="1">
      <alignment horizontal="right"/>
    </xf>
    <xf numFmtId="0" fontId="1" fillId="17"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2" fontId="3" fillId="2" borderId="1" xfId="0" applyNumberFormat="1" applyFont="1" applyFill="1" applyBorder="1" applyAlignment="1" applyProtection="1">
      <alignment horizontal="center" vertical="center" wrapText="1"/>
      <protection hidden="1"/>
    </xf>
    <xf numFmtId="0" fontId="2" fillId="8" borderId="1" xfId="0" applyFont="1" applyFill="1" applyBorder="1" applyAlignment="1">
      <alignment horizontal="center" vertical="center"/>
    </xf>
    <xf numFmtId="49" fontId="0" fillId="2" borderId="13" xfId="0" applyNumberFormat="1" applyFill="1" applyBorder="1" applyAlignment="1">
      <alignment horizontal="center" vertical="center"/>
    </xf>
    <xf numFmtId="0" fontId="3" fillId="8" borderId="1" xfId="0" applyFont="1" applyFill="1" applyBorder="1" applyAlignment="1">
      <alignment horizontal="left"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34" xfId="0" applyNumberFormat="1" applyBorder="1" applyAlignment="1" applyProtection="1">
      <alignment horizontal="center" wrapText="1"/>
      <protection locked="0"/>
    </xf>
    <xf numFmtId="0" fontId="0" fillId="0" borderId="25" xfId="0" applyBorder="1" applyAlignment="1">
      <alignment horizontal="center" vertical="center"/>
    </xf>
    <xf numFmtId="0" fontId="1" fillId="0" borderId="3" xfId="0" applyFont="1" applyFill="1" applyBorder="1" applyAlignment="1">
      <alignment horizontal="left" vertical="center" wrapText="1"/>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109" xfId="0" applyNumberFormat="1" applyBorder="1" applyAlignment="1" applyProtection="1">
      <alignment horizontal="center" wrapText="1"/>
      <protection locked="0"/>
    </xf>
    <xf numFmtId="49" fontId="0" fillId="0" borderId="13" xfId="0" applyNumberFormat="1" applyBorder="1" applyAlignment="1">
      <alignment horizontal="center" vertical="center"/>
    </xf>
    <xf numFmtId="0" fontId="0" fillId="0" borderId="13" xfId="0" applyBorder="1" applyAlignment="1">
      <alignment horizontal="left" vertical="center" wrapText="1"/>
    </xf>
    <xf numFmtId="0" fontId="0" fillId="0" borderId="17" xfId="0" applyBorder="1" applyAlignment="1">
      <alignment horizontal="center" vertical="center"/>
    </xf>
    <xf numFmtId="49" fontId="0" fillId="0" borderId="30" xfId="0" applyNumberFormat="1"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horizontal="center" vertical="center"/>
    </xf>
    <xf numFmtId="0" fontId="0" fillId="0" borderId="73" xfId="0" applyBorder="1" applyAlignment="1">
      <alignment horizontal="center" vertical="center"/>
    </xf>
    <xf numFmtId="0" fontId="0" fillId="0" borderId="25" xfId="0" applyBorder="1" applyAlignment="1">
      <alignment horizontal="center" vertical="center"/>
    </xf>
    <xf numFmtId="49" fontId="0" fillId="0" borderId="1" xfId="0" applyNumberFormat="1" applyBorder="1" applyAlignment="1">
      <alignment horizontal="center" vertical="center" wrapText="1"/>
    </xf>
    <xf numFmtId="0" fontId="0" fillId="0" borderId="109" xfId="0" applyBorder="1" applyAlignment="1" applyProtection="1">
      <alignment horizontal="center"/>
      <protection locked="0"/>
    </xf>
    <xf numFmtId="0" fontId="0" fillId="0" borderId="112" xfId="0" applyBorder="1" applyAlignment="1" applyProtection="1">
      <alignment horizontal="center"/>
      <protection locked="0"/>
    </xf>
    <xf numFmtId="0" fontId="0" fillId="0" borderId="34" xfId="0" applyBorder="1" applyAlignment="1" applyProtection="1">
      <alignment horizontal="center" wrapText="1"/>
      <protection locked="0"/>
    </xf>
    <xf numFmtId="0" fontId="0" fillId="0" borderId="109" xfId="0" applyBorder="1" applyAlignment="1" applyProtection="1">
      <alignment horizontal="center" wrapText="1"/>
      <protection locked="0"/>
    </xf>
    <xf numFmtId="0" fontId="2" fillId="0" borderId="16" xfId="0" applyFont="1" applyFill="1" applyBorder="1" applyAlignment="1" applyProtection="1">
      <alignment horizontal="center" vertical="center"/>
      <protection locked="0"/>
    </xf>
    <xf numFmtId="2" fontId="2" fillId="0" borderId="16" xfId="0" applyNumberFormat="1" applyFont="1" applyFill="1" applyBorder="1" applyAlignment="1" applyProtection="1">
      <alignment horizontal="center" vertical="center"/>
      <protection hidden="1"/>
    </xf>
    <xf numFmtId="0" fontId="5" fillId="0" borderId="51" xfId="1" applyFont="1" applyFill="1" applyBorder="1" applyAlignment="1">
      <alignment horizontal="left" vertical="center" wrapText="1"/>
    </xf>
    <xf numFmtId="0" fontId="2" fillId="0" borderId="51" xfId="0" applyFont="1" applyFill="1" applyBorder="1" applyAlignment="1" applyProtection="1">
      <alignment horizontal="center" vertical="center"/>
      <protection locked="0"/>
    </xf>
    <xf numFmtId="2" fontId="2" fillId="0" borderId="51" xfId="0" applyNumberFormat="1" applyFont="1" applyFill="1" applyBorder="1" applyAlignment="1" applyProtection="1">
      <alignment horizontal="center" vertical="center"/>
      <protection hidden="1"/>
    </xf>
    <xf numFmtId="0" fontId="1" fillId="0" borderId="15" xfId="0" applyFont="1" applyFill="1" applyBorder="1" applyAlignment="1">
      <alignment horizontal="left" vertical="center" wrapText="1"/>
    </xf>
    <xf numFmtId="0" fontId="0" fillId="0" borderId="34" xfId="0" applyNumberFormat="1" applyBorder="1" applyAlignment="1" applyProtection="1">
      <alignment horizontal="center" wrapText="1"/>
      <protection locked="0"/>
    </xf>
    <xf numFmtId="49" fontId="0" fillId="0" borderId="2" xfId="0" applyNumberFormat="1" applyBorder="1" applyAlignment="1">
      <alignment horizontal="center" vertical="center"/>
    </xf>
    <xf numFmtId="0" fontId="0" fillId="0" borderId="2" xfId="0" applyBorder="1" applyAlignment="1">
      <alignment horizontal="left" vertical="center" wrapText="1"/>
    </xf>
    <xf numFmtId="0" fontId="0" fillId="0" borderId="2" xfId="0" applyBorder="1" applyAlignment="1">
      <alignment horizontal="center" vertical="center"/>
    </xf>
    <xf numFmtId="49" fontId="0" fillId="0" borderId="55" xfId="0" applyNumberFormat="1" applyFill="1" applyBorder="1" applyAlignment="1">
      <alignment horizontal="center" vertical="center"/>
    </xf>
    <xf numFmtId="0" fontId="0" fillId="0" borderId="37" xfId="0" applyFill="1" applyBorder="1" applyAlignment="1">
      <alignment horizontal="left" vertical="center" wrapText="1"/>
    </xf>
    <xf numFmtId="0" fontId="0" fillId="0" borderId="37" xfId="0" applyFill="1" applyBorder="1" applyAlignment="1">
      <alignment horizontal="center" vertical="center"/>
    </xf>
    <xf numFmtId="0" fontId="0" fillId="0" borderId="95" xfId="0" applyFill="1" applyBorder="1" applyAlignment="1" applyProtection="1">
      <alignment horizontal="center" vertical="center"/>
      <protection locked="0"/>
    </xf>
    <xf numFmtId="49" fontId="0" fillId="0" borderId="36" xfId="0" applyNumberFormat="1" applyFill="1" applyBorder="1" applyAlignment="1">
      <alignment horizontal="center" vertical="center"/>
    </xf>
    <xf numFmtId="0" fontId="0" fillId="0" borderId="34" xfId="0" applyBorder="1" applyAlignment="1" applyProtection="1">
      <alignment horizontal="center"/>
      <protection locked="0"/>
    </xf>
    <xf numFmtId="0" fontId="0" fillId="0" borderId="37" xfId="0" applyFill="1" applyBorder="1" applyAlignment="1">
      <alignment vertical="center" wrapText="1"/>
    </xf>
    <xf numFmtId="2" fontId="2" fillId="0" borderId="40" xfId="0" applyNumberFormat="1" applyFont="1" applyBorder="1" applyAlignment="1" applyProtection="1">
      <alignment horizontal="center" vertical="center"/>
      <protection hidden="1"/>
    </xf>
    <xf numFmtId="0" fontId="0" fillId="0" borderId="34" xfId="0" applyBorder="1" applyAlignment="1" applyProtection="1">
      <alignment horizontal="center" wrapText="1"/>
      <protection locked="0"/>
    </xf>
    <xf numFmtId="0" fontId="0" fillId="0" borderId="109" xfId="0" applyBorder="1" applyAlignment="1" applyProtection="1">
      <alignment horizontal="center" wrapText="1"/>
      <protection locked="0"/>
    </xf>
    <xf numFmtId="49" fontId="0" fillId="0" borderId="151" xfId="0" applyNumberFormat="1" applyFill="1" applyBorder="1" applyAlignment="1">
      <alignment horizontal="center" vertical="center"/>
    </xf>
    <xf numFmtId="49" fontId="0" fillId="0" borderId="152" xfId="0" applyNumberFormat="1" applyFill="1" applyBorder="1" applyAlignment="1">
      <alignment horizontal="center" vertical="center"/>
    </xf>
    <xf numFmtId="0" fontId="2" fillId="0" borderId="101" xfId="0" applyFont="1" applyBorder="1" applyAlignment="1" applyProtection="1">
      <alignment horizontal="center" vertical="center"/>
      <protection locked="0"/>
    </xf>
    <xf numFmtId="0" fontId="1" fillId="0" borderId="83" xfId="0" applyFont="1" applyBorder="1" applyAlignment="1">
      <alignment horizontal="left" vertical="center" wrapText="1"/>
    </xf>
    <xf numFmtId="0" fontId="0" fillId="0" borderId="156" xfId="0" applyBorder="1" applyAlignment="1" applyProtection="1">
      <alignment horizontal="center" vertical="center"/>
      <protection locked="0"/>
    </xf>
    <xf numFmtId="0" fontId="0" fillId="0" borderId="157" xfId="0" applyBorder="1" applyAlignment="1" applyProtection="1">
      <alignment horizontal="center" vertical="center"/>
      <protection locked="0"/>
    </xf>
    <xf numFmtId="0" fontId="1" fillId="0" borderId="158" xfId="0" applyFont="1" applyBorder="1" applyAlignment="1">
      <alignment horizontal="left" vertical="center" wrapText="1"/>
    </xf>
    <xf numFmtId="0" fontId="0" fillId="0" borderId="159" xfId="0" applyBorder="1" applyAlignment="1" applyProtection="1">
      <alignment horizontal="center" vertical="center"/>
      <protection locked="0"/>
    </xf>
    <xf numFmtId="0" fontId="0" fillId="0" borderId="160" xfId="0" applyBorder="1" applyAlignment="1" applyProtection="1">
      <alignment horizontal="center" vertical="center"/>
      <protection locked="0"/>
    </xf>
    <xf numFmtId="0" fontId="3" fillId="0" borderId="161" xfId="0" applyFont="1" applyBorder="1" applyAlignment="1">
      <alignment horizontal="left" vertical="center" wrapText="1"/>
    </xf>
    <xf numFmtId="0" fontId="2" fillId="0" borderId="162" xfId="0" applyFont="1" applyBorder="1" applyAlignment="1" applyProtection="1">
      <alignment horizontal="center" vertical="center"/>
      <protection locked="0"/>
    </xf>
    <xf numFmtId="0" fontId="2" fillId="0" borderId="160" xfId="0" applyFont="1" applyBorder="1" applyAlignment="1" applyProtection="1">
      <alignment horizontal="center" vertical="center"/>
      <protection locked="0"/>
    </xf>
    <xf numFmtId="2" fontId="2" fillId="0" borderId="160" xfId="0" applyNumberFormat="1" applyFont="1" applyBorder="1" applyAlignment="1" applyProtection="1">
      <alignment horizontal="center" vertical="center"/>
      <protection hidden="1"/>
    </xf>
    <xf numFmtId="0" fontId="1" fillId="0" borderId="161" xfId="0" applyFont="1" applyBorder="1" applyAlignment="1">
      <alignment horizontal="left" vertical="center" wrapText="1"/>
    </xf>
    <xf numFmtId="0" fontId="0" fillId="0" borderId="162" xfId="0" applyBorder="1" applyAlignment="1" applyProtection="1">
      <alignment horizontal="center" vertical="center"/>
      <protection locked="0"/>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25" xfId="0" applyBorder="1" applyAlignment="1" applyProtection="1">
      <alignment horizontal="center" vertical="center"/>
      <protection locked="0"/>
    </xf>
    <xf numFmtId="0" fontId="0" fillId="0" borderId="1" xfId="0" applyBorder="1" applyAlignment="1">
      <alignment horizontal="center" vertical="center"/>
    </xf>
    <xf numFmtId="0" fontId="0" fillId="0" borderId="34" xfId="0" applyNumberFormat="1" applyBorder="1" applyAlignment="1" applyProtection="1">
      <alignment horizontal="center" wrapText="1"/>
      <protection locked="0"/>
    </xf>
    <xf numFmtId="0" fontId="1" fillId="0" borderId="3" xfId="0" applyFont="1" applyBorder="1" applyAlignment="1">
      <alignment horizontal="left" vertical="center" wrapText="1"/>
    </xf>
    <xf numFmtId="0" fontId="0" fillId="0" borderId="1" xfId="0" applyBorder="1" applyAlignment="1" applyProtection="1">
      <alignment horizontal="center" vertical="center"/>
      <protection locked="0"/>
    </xf>
    <xf numFmtId="0" fontId="0" fillId="0" borderId="25" xfId="0" applyBorder="1" applyAlignment="1">
      <alignment horizontal="center" vertical="center"/>
    </xf>
    <xf numFmtId="49"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84" xfId="0" applyBorder="1" applyAlignment="1" applyProtection="1">
      <alignment horizontal="center" vertical="center"/>
      <protection locked="0"/>
    </xf>
    <xf numFmtId="49" fontId="0" fillId="0" borderId="1" xfId="0" applyNumberFormat="1" applyBorder="1" applyAlignment="1">
      <alignment horizontal="center" vertical="center" wrapText="1"/>
    </xf>
    <xf numFmtId="0" fontId="0" fillId="0" borderId="110" xfId="0" applyNumberFormat="1" applyBorder="1" applyAlignment="1" applyProtection="1">
      <alignment horizontal="center" wrapText="1"/>
      <protection locked="0"/>
    </xf>
    <xf numFmtId="0" fontId="0" fillId="0" borderId="10" xfId="0" applyBorder="1" applyAlignment="1">
      <alignment horizontal="left" vertical="center" wrapText="1"/>
    </xf>
    <xf numFmtId="0" fontId="0" fillId="0" borderId="115" xfId="0" applyNumberFormat="1" applyBorder="1" applyAlignment="1" applyProtection="1">
      <alignment horizontal="center" wrapText="1"/>
      <protection locked="0"/>
    </xf>
    <xf numFmtId="0" fontId="0" fillId="0" borderId="10" xfId="0" applyBorder="1" applyAlignment="1" applyProtection="1">
      <alignment horizontal="center" vertical="center"/>
      <protection locked="0"/>
    </xf>
    <xf numFmtId="0" fontId="0" fillId="0" borderId="34" xfId="0" applyBorder="1" applyAlignment="1" applyProtection="1">
      <alignment horizontal="center"/>
      <protection locked="0"/>
    </xf>
    <xf numFmtId="0" fontId="0" fillId="0" borderId="110" xfId="0" applyBorder="1" applyAlignment="1" applyProtection="1">
      <alignment horizontal="center"/>
      <protection locked="0"/>
    </xf>
    <xf numFmtId="0" fontId="0" fillId="0" borderId="112" xfId="0" applyBorder="1" applyAlignment="1" applyProtection="1">
      <alignment horizontal="center"/>
      <protection locked="0"/>
    </xf>
    <xf numFmtId="0" fontId="0" fillId="0" borderId="34" xfId="0" applyBorder="1" applyAlignment="1" applyProtection="1">
      <alignment horizontal="center" wrapText="1"/>
      <protection locked="0"/>
    </xf>
    <xf numFmtId="0" fontId="0" fillId="0" borderId="110" xfId="0" applyBorder="1" applyAlignment="1" applyProtection="1">
      <alignment horizontal="center" wrapText="1"/>
      <protection locked="0"/>
    </xf>
    <xf numFmtId="49" fontId="0" fillId="0" borderId="37" xfId="0" applyNumberFormat="1" applyFill="1" applyBorder="1" applyAlignment="1">
      <alignment horizontal="center" vertical="center"/>
    </xf>
    <xf numFmtId="49" fontId="0" fillId="0" borderId="45" xfId="0" applyNumberFormat="1" applyFill="1" applyBorder="1" applyAlignment="1">
      <alignment horizontal="center" vertical="center"/>
    </xf>
    <xf numFmtId="49" fontId="0" fillId="0" borderId="39" xfId="0" applyNumberFormat="1" applyBorder="1" applyAlignment="1">
      <alignment horizontal="center" vertical="center"/>
    </xf>
    <xf numFmtId="0" fontId="3" fillId="0" borderId="73" xfId="0" applyFont="1" applyBorder="1" applyAlignment="1">
      <alignment horizontal="left" vertical="center" wrapText="1"/>
    </xf>
    <xf numFmtId="0" fontId="1" fillId="0" borderId="3" xfId="0" applyFont="1" applyFill="1" applyBorder="1" applyAlignment="1">
      <alignment horizontal="left" vertical="center" wrapText="1"/>
    </xf>
    <xf numFmtId="0" fontId="1" fillId="0" borderId="164" xfId="0" applyFont="1" applyBorder="1" applyAlignment="1">
      <alignment horizontal="left" vertical="center" wrapText="1"/>
    </xf>
    <xf numFmtId="0" fontId="0" fillId="0" borderId="87"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2" fontId="2" fillId="0" borderId="163" xfId="0" applyNumberFormat="1" applyFont="1" applyBorder="1" applyAlignment="1" applyProtection="1">
      <alignment horizontal="center" vertical="center"/>
      <protection hidden="1"/>
    </xf>
    <xf numFmtId="0" fontId="1" fillId="0" borderId="165" xfId="0" applyFont="1" applyBorder="1" applyAlignment="1">
      <alignment horizontal="left" vertical="center" wrapText="1"/>
    </xf>
    <xf numFmtId="0" fontId="0" fillId="0" borderId="166" xfId="0" applyBorder="1" applyAlignment="1" applyProtection="1">
      <alignment horizontal="center" vertical="center"/>
      <protection locked="0"/>
    </xf>
    <xf numFmtId="0" fontId="0" fillId="0" borderId="167" xfId="0" applyBorder="1" applyAlignment="1" applyProtection="1">
      <alignment horizontal="center" vertical="center"/>
      <protection locked="0"/>
    </xf>
    <xf numFmtId="2" fontId="2" fillId="0" borderId="127" xfId="0" applyNumberFormat="1" applyFont="1" applyBorder="1" applyAlignment="1" applyProtection="1">
      <alignment horizontal="center" vertical="center"/>
      <protection hidden="1"/>
    </xf>
    <xf numFmtId="0" fontId="1" fillId="0" borderId="168" xfId="0" applyFont="1" applyBorder="1" applyAlignment="1">
      <alignment horizontal="left" vertical="center" wrapText="1"/>
    </xf>
    <xf numFmtId="0" fontId="2" fillId="0" borderId="167" xfId="0" applyFont="1" applyBorder="1" applyAlignment="1" applyProtection="1">
      <alignment horizontal="center" vertical="center"/>
      <protection locked="0"/>
    </xf>
    <xf numFmtId="0" fontId="0" fillId="0" borderId="169" xfId="0" applyBorder="1" applyAlignment="1" applyProtection="1">
      <alignment horizontal="center" vertical="center"/>
      <protection locked="0"/>
    </xf>
    <xf numFmtId="2" fontId="0" fillId="0" borderId="35" xfId="0" applyNumberFormat="1" applyBorder="1" applyAlignment="1" applyProtection="1">
      <alignment horizontal="center" vertical="center"/>
      <protection hidden="1"/>
    </xf>
    <xf numFmtId="0" fontId="0" fillId="0" borderId="171" xfId="0" applyNumberFormat="1" applyBorder="1" applyAlignment="1" applyProtection="1">
      <alignment horizontal="center" wrapText="1"/>
      <protection locked="0"/>
    </xf>
    <xf numFmtId="0" fontId="1" fillId="0" borderId="173" xfId="0" applyFont="1" applyBorder="1" applyAlignment="1">
      <alignment horizontal="left" vertical="center" wrapText="1"/>
    </xf>
    <xf numFmtId="0" fontId="1" fillId="0" borderId="175" xfId="0" applyFont="1" applyBorder="1" applyAlignment="1">
      <alignment horizontal="left" vertical="center" wrapText="1"/>
    </xf>
    <xf numFmtId="0" fontId="0" fillId="0" borderId="175" xfId="0" applyBorder="1" applyAlignment="1" applyProtection="1">
      <alignment horizontal="center" vertical="center"/>
      <protection locked="0"/>
    </xf>
    <xf numFmtId="2" fontId="2" fillId="0" borderId="175" xfId="0" applyNumberFormat="1" applyFont="1" applyBorder="1" applyAlignment="1" applyProtection="1">
      <alignment horizontal="center" vertical="center"/>
      <protection hidden="1"/>
    </xf>
    <xf numFmtId="0" fontId="0" fillId="0" borderId="47" xfId="0"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25" xfId="0" applyBorder="1" applyAlignment="1" applyProtection="1">
      <alignment horizontal="center" vertical="center"/>
      <protection locked="0"/>
    </xf>
    <xf numFmtId="0" fontId="0" fillId="0" borderId="1" xfId="0" applyBorder="1" applyAlignment="1">
      <alignment horizontal="center" vertical="center"/>
    </xf>
    <xf numFmtId="0" fontId="0" fillId="0" borderId="13" xfId="0" applyBorder="1" applyAlignment="1">
      <alignment horizontal="center" vertical="center"/>
    </xf>
    <xf numFmtId="0" fontId="0" fillId="0" borderId="34" xfId="0" applyNumberFormat="1" applyBorder="1" applyAlignment="1" applyProtection="1">
      <alignment horizontal="center" wrapText="1"/>
      <protection locked="0"/>
    </xf>
    <xf numFmtId="0" fontId="1" fillId="0" borderId="3" xfId="0" applyFont="1" applyBorder="1" applyAlignment="1">
      <alignment horizontal="left" vertical="center" wrapText="1"/>
    </xf>
    <xf numFmtId="0" fontId="0" fillId="0" borderId="63" xfId="0" applyNumberFormat="1" applyBorder="1" applyAlignment="1" applyProtection="1">
      <alignment horizontal="center" wrapText="1"/>
      <protection locked="0"/>
    </xf>
    <xf numFmtId="0" fontId="0" fillId="0" borderId="25" xfId="0" applyBorder="1" applyAlignment="1">
      <alignment horizontal="center" vertical="center"/>
    </xf>
    <xf numFmtId="49" fontId="0" fillId="0" borderId="13" xfId="0" applyNumberFormat="1" applyBorder="1" applyAlignment="1">
      <alignment horizontal="center" vertical="center"/>
    </xf>
    <xf numFmtId="0" fontId="0" fillId="0" borderId="13" xfId="0" applyBorder="1" applyAlignment="1">
      <alignment horizontal="left" vertical="center" wrapText="1"/>
    </xf>
    <xf numFmtId="0" fontId="0" fillId="0" borderId="17" xfId="0" applyBorder="1" applyAlignment="1">
      <alignment horizontal="center" vertical="center"/>
    </xf>
    <xf numFmtId="49"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84" xfId="0" applyBorder="1" applyAlignment="1" applyProtection="1">
      <alignment horizontal="center" vertical="center"/>
      <protection locked="0"/>
    </xf>
    <xf numFmtId="49" fontId="0" fillId="0" borderId="1" xfId="0" applyNumberFormat="1" applyBorder="1" applyAlignment="1">
      <alignment horizontal="center" vertical="center" wrapText="1"/>
    </xf>
    <xf numFmtId="0" fontId="0" fillId="0" borderId="110" xfId="0" applyNumberFormat="1" applyBorder="1" applyAlignment="1" applyProtection="1">
      <alignment horizontal="center" wrapText="1"/>
      <protection locked="0"/>
    </xf>
    <xf numFmtId="0" fontId="0" fillId="0" borderId="10" xfId="0" applyBorder="1" applyAlignment="1">
      <alignment horizontal="left" vertical="center" wrapText="1"/>
    </xf>
    <xf numFmtId="0" fontId="0" fillId="0" borderId="115" xfId="0" applyNumberFormat="1" applyBorder="1" applyAlignment="1" applyProtection="1">
      <alignment horizontal="center" wrapText="1"/>
      <protection locked="0"/>
    </xf>
    <xf numFmtId="0" fontId="0" fillId="0" borderId="13" xfId="0" applyBorder="1" applyAlignment="1" applyProtection="1">
      <alignment horizontal="center" vertical="center"/>
      <protection locked="0"/>
    </xf>
    <xf numFmtId="0" fontId="0" fillId="0" borderId="34" xfId="0" applyBorder="1" applyAlignment="1" applyProtection="1">
      <alignment horizontal="center"/>
      <protection locked="0"/>
    </xf>
    <xf numFmtId="0" fontId="3" fillId="0" borderId="3" xfId="0" applyFont="1" applyBorder="1" applyAlignment="1">
      <alignment horizontal="left" vertical="center" wrapText="1"/>
    </xf>
    <xf numFmtId="0" fontId="0" fillId="0" borderId="34"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08" xfId="0" applyBorder="1" applyAlignment="1" applyProtection="1">
      <alignment horizontal="center" wrapText="1"/>
      <protection locked="0"/>
    </xf>
    <xf numFmtId="0" fontId="1" fillId="0" borderId="176" xfId="0" applyFont="1" applyBorder="1" applyAlignment="1">
      <alignment horizontal="left" vertical="center" wrapText="1"/>
    </xf>
    <xf numFmtId="0" fontId="1" fillId="0" borderId="177" xfId="0" applyFont="1" applyBorder="1" applyAlignment="1">
      <alignment horizontal="left" vertical="center" wrapText="1"/>
    </xf>
    <xf numFmtId="0" fontId="0" fillId="0" borderId="11" xfId="0" applyBorder="1" applyAlignment="1" applyProtection="1">
      <alignment horizontal="center" vertical="center"/>
      <protection locked="0"/>
    </xf>
    <xf numFmtId="0" fontId="0" fillId="0" borderId="178" xfId="0" applyBorder="1" applyAlignment="1" applyProtection="1">
      <alignment horizontal="center" vertical="center"/>
      <protection locked="0"/>
    </xf>
    <xf numFmtId="2" fontId="2" fillId="0" borderId="13" xfId="0" applyNumberFormat="1" applyFont="1" applyBorder="1" applyAlignment="1" applyProtection="1">
      <alignment horizontal="center" vertical="center"/>
      <protection hidden="1"/>
    </xf>
    <xf numFmtId="2" fontId="2" fillId="0" borderId="3" xfId="0" applyNumberFormat="1" applyFont="1" applyBorder="1" applyAlignment="1" applyProtection="1">
      <alignment horizontal="center" vertical="center"/>
      <protection hidden="1"/>
    </xf>
    <xf numFmtId="2" fontId="2" fillId="0" borderId="45" xfId="0" applyNumberFormat="1" applyFont="1" applyBorder="1" applyAlignment="1" applyProtection="1">
      <alignment horizontal="center" vertical="center"/>
      <protection hidden="1"/>
    </xf>
    <xf numFmtId="2" fontId="2" fillId="0" borderId="43" xfId="0" applyNumberFormat="1" applyFont="1" applyBorder="1" applyAlignment="1" applyProtection="1">
      <alignment horizontal="center" vertical="center"/>
      <protection hidden="1"/>
    </xf>
    <xf numFmtId="2" fontId="2" fillId="0" borderId="44" xfId="0" applyNumberFormat="1" applyFont="1" applyBorder="1" applyAlignment="1" applyProtection="1">
      <alignment horizontal="center" vertical="center"/>
      <protection hidden="1"/>
    </xf>
    <xf numFmtId="2" fontId="2" fillId="0" borderId="2" xfId="0" applyNumberFormat="1" applyFont="1" applyBorder="1" applyAlignment="1" applyProtection="1">
      <alignment horizontal="center" vertical="center"/>
      <protection hidden="1"/>
    </xf>
    <xf numFmtId="2" fontId="2" fillId="0" borderId="135" xfId="0" applyNumberFormat="1" applyFont="1" applyBorder="1" applyAlignment="1" applyProtection="1">
      <alignment horizontal="center" vertical="center"/>
      <protection hidden="1"/>
    </xf>
    <xf numFmtId="2" fontId="2" fillId="0" borderId="13" xfId="0" applyNumberFormat="1" applyFont="1" applyFill="1" applyBorder="1" applyAlignment="1" applyProtection="1">
      <alignment horizontal="center" vertical="center" wrapText="1"/>
      <protection hidden="1"/>
    </xf>
    <xf numFmtId="2" fontId="2" fillId="0" borderId="13" xfId="0" applyNumberFormat="1" applyFont="1" applyFill="1" applyBorder="1" applyAlignment="1" applyProtection="1">
      <alignment horizontal="center" vertical="center"/>
      <protection hidden="1"/>
    </xf>
    <xf numFmtId="2" fontId="2" fillId="0" borderId="3" xfId="0" applyNumberFormat="1" applyFont="1" applyFill="1" applyBorder="1" applyAlignment="1" applyProtection="1">
      <alignment horizontal="center" vertical="center"/>
      <protection hidden="1"/>
    </xf>
    <xf numFmtId="2" fontId="2" fillId="0" borderId="42" xfId="0" applyNumberFormat="1" applyFont="1" applyBorder="1" applyAlignment="1" applyProtection="1">
      <alignment horizontal="center" vertical="center"/>
      <protection hidden="1"/>
    </xf>
    <xf numFmtId="2" fontId="2" fillId="0" borderId="2" xfId="0" applyNumberFormat="1" applyFont="1" applyFill="1" applyBorder="1" applyAlignment="1" applyProtection="1">
      <alignment horizontal="center" vertical="center"/>
      <protection hidden="1"/>
    </xf>
    <xf numFmtId="2" fontId="2" fillId="0" borderId="8" xfId="0" applyNumberFormat="1" applyFont="1" applyBorder="1" applyAlignment="1" applyProtection="1">
      <alignment horizontal="center" vertical="center"/>
      <protection hidden="1"/>
    </xf>
    <xf numFmtId="0" fontId="0" fillId="0" borderId="9" xfId="0" applyBorder="1" applyAlignment="1" applyProtection="1">
      <alignment horizontal="center"/>
      <protection locked="0"/>
    </xf>
    <xf numFmtId="2" fontId="2" fillId="0" borderId="125" xfId="0" applyNumberFormat="1" applyFont="1" applyBorder="1" applyAlignment="1" applyProtection="1">
      <alignment horizontal="center" vertical="center"/>
      <protection hidden="1"/>
    </xf>
    <xf numFmtId="2" fontId="2" fillId="0" borderId="129" xfId="0" applyNumberFormat="1" applyFont="1" applyBorder="1" applyAlignment="1" applyProtection="1">
      <alignment horizontal="center" vertical="center"/>
      <protection hidden="1"/>
    </xf>
    <xf numFmtId="2" fontId="2" fillId="0" borderId="157" xfId="0" applyNumberFormat="1" applyFont="1" applyBorder="1" applyAlignment="1" applyProtection="1">
      <alignment horizontal="center" vertical="center"/>
      <protection hidden="1"/>
    </xf>
    <xf numFmtId="0" fontId="0" fillId="0" borderId="0" xfId="0" applyFill="1" applyAlignment="1"/>
    <xf numFmtId="0" fontId="4" fillId="3" borderId="0" xfId="1" applyFill="1" applyAlignment="1">
      <alignment horizontal="left"/>
    </xf>
    <xf numFmtId="0" fontId="19" fillId="3" borderId="0" xfId="0" applyFont="1" applyFill="1" applyAlignment="1">
      <alignment horizontal="center" vertical="center" wrapText="1"/>
    </xf>
    <xf numFmtId="0" fontId="19" fillId="3" borderId="0" xfId="0" applyFont="1" applyFill="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0" fillId="6" borderId="1" xfId="0" applyFill="1" applyBorder="1" applyAlignment="1">
      <alignment horizontal="left" vertical="center"/>
    </xf>
    <xf numFmtId="0" fontId="0" fillId="3" borderId="1" xfId="0" applyFill="1" applyBorder="1" applyAlignment="1" applyProtection="1">
      <alignment horizontal="center" vertical="center"/>
      <protection locked="0"/>
    </xf>
    <xf numFmtId="0" fontId="2" fillId="3" borderId="0" xfId="0" applyFont="1" applyFill="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25" xfId="0" applyBorder="1" applyAlignment="1" applyProtection="1">
      <alignment horizontal="center" vertical="center"/>
      <protection locked="0"/>
    </xf>
    <xf numFmtId="2" fontId="2" fillId="0" borderId="1" xfId="0" applyNumberFormat="1" applyFont="1" applyBorder="1" applyAlignment="1" applyProtection="1">
      <alignment horizontal="center" vertical="center"/>
      <protection hidden="1"/>
    </xf>
    <xf numFmtId="0" fontId="0" fillId="0" borderId="34" xfId="0" applyNumberFormat="1" applyBorder="1" applyAlignment="1" applyProtection="1">
      <alignment horizontal="center" wrapText="1"/>
      <protection locked="0"/>
    </xf>
    <xf numFmtId="2" fontId="0" fillId="0" borderId="102" xfId="0" applyNumberFormat="1" applyBorder="1" applyAlignment="1" applyProtection="1">
      <alignment horizontal="center" vertical="center"/>
      <protection hidden="1"/>
    </xf>
    <xf numFmtId="2" fontId="0" fillId="0" borderId="31" xfId="0" applyNumberFormat="1" applyBorder="1" applyAlignment="1" applyProtection="1">
      <alignment horizontal="center" vertical="center"/>
      <protection hidden="1"/>
    </xf>
    <xf numFmtId="2" fontId="0" fillId="0" borderId="117" xfId="0" applyNumberFormat="1" applyBorder="1" applyAlignment="1" applyProtection="1">
      <alignment horizontal="center" vertical="center"/>
      <protection hidden="1"/>
    </xf>
    <xf numFmtId="2" fontId="2" fillId="0" borderId="4" xfId="0" applyNumberFormat="1" applyFont="1" applyBorder="1" applyAlignment="1" applyProtection="1">
      <alignment horizontal="center" vertical="center"/>
      <protection hidden="1"/>
    </xf>
    <xf numFmtId="0" fontId="0" fillId="0" borderId="118" xfId="0" applyNumberFormat="1" applyBorder="1" applyAlignment="1" applyProtection="1">
      <alignment horizontal="center" wrapText="1"/>
      <protection locked="0"/>
    </xf>
    <xf numFmtId="49" fontId="0" fillId="0" borderId="13" xfId="0" applyNumberFormat="1" applyBorder="1" applyAlignment="1">
      <alignment horizontal="center" vertical="center"/>
    </xf>
    <xf numFmtId="49" fontId="0" fillId="0" borderId="2" xfId="0" applyNumberFormat="1" applyBorder="1" applyAlignment="1">
      <alignment horizontal="center" vertical="center"/>
    </xf>
    <xf numFmtId="0" fontId="0" fillId="0" borderId="13" xfId="0" applyBorder="1" applyAlignment="1">
      <alignment horizontal="left" vertical="center" wrapText="1"/>
    </xf>
    <xf numFmtId="0" fontId="0" fillId="0" borderId="2" xfId="0" applyBorder="1" applyAlignment="1">
      <alignment horizontal="left" vertical="center" wrapText="1"/>
    </xf>
    <xf numFmtId="0" fontId="0" fillId="0" borderId="13" xfId="0" applyBorder="1" applyAlignment="1">
      <alignment horizontal="center" vertical="center"/>
    </xf>
    <xf numFmtId="0" fontId="0" fillId="0" borderId="2" xfId="0" applyBorder="1" applyAlignment="1">
      <alignment horizontal="center" vertical="center"/>
    </xf>
    <xf numFmtId="0" fontId="0" fillId="0" borderId="120" xfId="0" applyBorder="1" applyAlignment="1" applyProtection="1">
      <alignment horizontal="center" vertical="center"/>
      <protection locked="0"/>
    </xf>
    <xf numFmtId="0" fontId="0" fillId="0" borderId="138" xfId="0" applyBorder="1" applyAlignment="1" applyProtection="1">
      <alignment horizontal="center" vertical="center"/>
      <protection locked="0"/>
    </xf>
    <xf numFmtId="2" fontId="2" fillId="0" borderId="13" xfId="0" applyNumberFormat="1" applyFont="1" applyBorder="1" applyAlignment="1" applyProtection="1">
      <alignment horizontal="center" vertical="center"/>
      <protection hidden="1"/>
    </xf>
    <xf numFmtId="2" fontId="2" fillId="0" borderId="2" xfId="0" applyNumberFormat="1" applyFont="1" applyBorder="1" applyAlignment="1" applyProtection="1">
      <alignment horizontal="center" vertical="center"/>
      <protection hidden="1"/>
    </xf>
    <xf numFmtId="49" fontId="0" fillId="0" borderId="1" xfId="0" applyNumberFormat="1" applyBorder="1" applyAlignment="1">
      <alignment horizontal="center" vertical="center"/>
    </xf>
    <xf numFmtId="49" fontId="0" fillId="0" borderId="10" xfId="0" applyNumberFormat="1" applyBorder="1" applyAlignment="1">
      <alignment horizontal="center" vertical="center"/>
    </xf>
    <xf numFmtId="0" fontId="0" fillId="0" borderId="10" xfId="0" applyBorder="1" applyAlignment="1">
      <alignment horizontal="left" vertical="center" wrapText="1"/>
    </xf>
    <xf numFmtId="0" fontId="0" fillId="0" borderId="10" xfId="0" applyBorder="1" applyAlignment="1">
      <alignment horizontal="center" vertical="center"/>
    </xf>
    <xf numFmtId="0" fontId="0" fillId="0" borderId="84" xfId="0" applyBorder="1" applyAlignment="1" applyProtection="1">
      <alignment horizontal="center" vertical="center"/>
      <protection locked="0"/>
    </xf>
    <xf numFmtId="2" fontId="2" fillId="0" borderId="10" xfId="0" applyNumberFormat="1" applyFont="1" applyBorder="1" applyAlignment="1" applyProtection="1">
      <alignment horizontal="center" vertical="center"/>
      <protection hidden="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2" fontId="2" fillId="0" borderId="3" xfId="0" applyNumberFormat="1" applyFont="1" applyBorder="1" applyAlignment="1" applyProtection="1">
      <alignment horizontal="center" vertical="center"/>
      <protection hidden="1"/>
    </xf>
    <xf numFmtId="2" fontId="2" fillId="0" borderId="40" xfId="0" applyNumberFormat="1" applyFont="1" applyBorder="1" applyAlignment="1" applyProtection="1">
      <alignment horizontal="center" vertical="center"/>
      <protection hidden="1"/>
    </xf>
    <xf numFmtId="0" fontId="0" fillId="0" borderId="116" xfId="0" applyNumberFormat="1" applyBorder="1" applyAlignment="1" applyProtection="1">
      <alignment horizontal="center" wrapText="1"/>
      <protection locked="0"/>
    </xf>
    <xf numFmtId="0" fontId="0" fillId="0" borderId="1" xfId="0" applyBorder="1" applyAlignment="1">
      <alignment horizontal="left" vertical="center"/>
    </xf>
    <xf numFmtId="0" fontId="2" fillId="2" borderId="28"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67"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65" xfId="0" applyFont="1" applyFill="1" applyBorder="1" applyAlignment="1">
      <alignment horizontal="center" vertical="center"/>
    </xf>
    <xf numFmtId="49" fontId="0" fillId="0" borderId="4" xfId="0" applyNumberFormat="1" applyBorder="1" applyAlignment="1">
      <alignment horizontal="center" vertical="center"/>
    </xf>
    <xf numFmtId="0" fontId="0" fillId="0" borderId="4" xfId="0" applyBorder="1" applyAlignment="1">
      <alignment horizontal="left" vertical="center" wrapText="1"/>
    </xf>
    <xf numFmtId="0" fontId="0" fillId="0" borderId="4" xfId="0" applyBorder="1" applyAlignment="1">
      <alignment horizontal="center" vertical="center"/>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5" xfId="0" applyBorder="1" applyAlignment="1">
      <alignment horizontal="center" vertical="center"/>
    </xf>
    <xf numFmtId="2" fontId="2" fillId="0" borderId="11" xfId="0" applyNumberFormat="1" applyFont="1" applyBorder="1" applyAlignment="1" applyProtection="1">
      <alignment horizontal="center" vertical="center"/>
      <protection hidden="1"/>
    </xf>
    <xf numFmtId="0" fontId="2" fillId="19" borderId="3" xfId="0" applyFont="1" applyFill="1" applyBorder="1" applyAlignment="1">
      <alignment horizontal="center" vertical="center" wrapText="1"/>
    </xf>
    <xf numFmtId="0" fontId="2" fillId="19" borderId="11" xfId="0" applyFont="1" applyFill="1" applyBorder="1" applyAlignment="1">
      <alignment horizontal="center" vertical="center" wrapText="1"/>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144"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2" fillId="2" borderId="69"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2" xfId="0" applyFont="1" applyFill="1" applyBorder="1" applyAlignment="1">
      <alignment horizontal="center" vertical="center"/>
    </xf>
    <xf numFmtId="49" fontId="0" fillId="0" borderId="3" xfId="0" applyNumberFormat="1" applyBorder="1" applyAlignment="1">
      <alignment horizontal="center" vertical="center"/>
    </xf>
    <xf numFmtId="0" fontId="0" fillId="0" borderId="3" xfId="0" applyBorder="1" applyAlignment="1">
      <alignment horizontal="left" vertical="center" wrapText="1"/>
    </xf>
    <xf numFmtId="0" fontId="2" fillId="8" borderId="22" xfId="0" applyFont="1" applyFill="1" applyBorder="1" applyAlignment="1">
      <alignment horizontal="center" vertical="center"/>
    </xf>
    <xf numFmtId="0" fontId="2" fillId="8" borderId="69" xfId="0" applyFont="1" applyFill="1" applyBorder="1" applyAlignment="1">
      <alignment horizontal="center" vertical="center"/>
    </xf>
    <xf numFmtId="49" fontId="0" fillId="0" borderId="11" xfId="0" applyNumberFormat="1" applyBorder="1" applyAlignment="1">
      <alignment horizontal="center" vertical="center"/>
    </xf>
    <xf numFmtId="0" fontId="0" fillId="0" borderId="11" xfId="0" applyBorder="1" applyAlignment="1">
      <alignment horizontal="left" vertical="center" wrapText="1"/>
    </xf>
    <xf numFmtId="0" fontId="0" fillId="0" borderId="63" xfId="0" applyNumberFormat="1" applyBorder="1" applyAlignment="1" applyProtection="1">
      <alignment horizontal="center" wrapText="1"/>
      <protection locked="0"/>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110" xfId="0" applyNumberFormat="1" applyBorder="1" applyAlignment="1" applyProtection="1">
      <alignment horizontal="center" wrapText="1"/>
      <protection locked="0"/>
    </xf>
    <xf numFmtId="0" fontId="0" fillId="0" borderId="34" xfId="0" applyNumberFormat="1" applyFill="1" applyBorder="1" applyAlignment="1" applyProtection="1">
      <alignment horizontal="center" wrapText="1"/>
      <protection locked="0"/>
    </xf>
    <xf numFmtId="0" fontId="0" fillId="0" borderId="110" xfId="0" applyNumberFormat="1" applyFill="1" applyBorder="1" applyAlignment="1" applyProtection="1">
      <alignment horizontal="center" wrapText="1"/>
      <protection locked="0"/>
    </xf>
    <xf numFmtId="0" fontId="2" fillId="8" borderId="28" xfId="0" applyFont="1" applyFill="1" applyBorder="1" applyAlignment="1">
      <alignment horizontal="center" vertical="center"/>
    </xf>
    <xf numFmtId="0" fontId="2" fillId="8" borderId="102" xfId="0" applyFont="1" applyFill="1" applyBorder="1" applyAlignment="1">
      <alignment horizontal="center" vertical="center"/>
    </xf>
    <xf numFmtId="0" fontId="2" fillId="8" borderId="31" xfId="0" applyFont="1" applyFill="1" applyBorder="1" applyAlignment="1">
      <alignment horizontal="center" vertical="center"/>
    </xf>
    <xf numFmtId="0" fontId="2" fillId="8" borderId="103" xfId="0" applyFont="1" applyFill="1" applyBorder="1" applyAlignment="1">
      <alignment horizontal="center" vertical="center"/>
    </xf>
    <xf numFmtId="49" fontId="0" fillId="0" borderId="30" xfId="0" applyNumberFormat="1" applyBorder="1" applyAlignment="1">
      <alignment horizontal="center" vertical="center"/>
    </xf>
    <xf numFmtId="0" fontId="0" fillId="0" borderId="30" xfId="0" applyBorder="1" applyAlignment="1">
      <alignment horizontal="left" vertical="center" wrapText="1"/>
    </xf>
    <xf numFmtId="0" fontId="0" fillId="0" borderId="30" xfId="0" applyBorder="1" applyAlignment="1">
      <alignment horizontal="center" vertical="center"/>
    </xf>
    <xf numFmtId="0" fontId="2" fillId="2" borderId="0" xfId="0" applyFont="1" applyFill="1" applyBorder="1" applyAlignment="1">
      <alignment horizontal="center" vertical="center" wrapText="1"/>
    </xf>
    <xf numFmtId="0" fontId="2" fillId="2" borderId="32" xfId="0" applyFont="1" applyFill="1" applyBorder="1" applyAlignment="1">
      <alignment horizontal="center" vertical="center" wrapText="1"/>
    </xf>
    <xf numFmtId="2" fontId="2" fillId="0" borderId="30" xfId="0" applyNumberFormat="1" applyFont="1" applyBorder="1" applyAlignment="1" applyProtection="1">
      <alignment horizontal="center" vertical="center"/>
      <protection hidden="1"/>
    </xf>
    <xf numFmtId="2" fontId="0" fillId="0" borderId="103" xfId="0" applyNumberFormat="1" applyBorder="1" applyAlignment="1" applyProtection="1">
      <alignment horizontal="center" vertical="center"/>
      <protection hidden="1"/>
    </xf>
    <xf numFmtId="0" fontId="0" fillId="0" borderId="109" xfId="0" applyNumberFormat="1" applyBorder="1" applyAlignment="1" applyProtection="1">
      <alignment horizontal="center" wrapText="1"/>
      <protection locked="0"/>
    </xf>
    <xf numFmtId="49" fontId="0" fillId="0" borderId="1" xfId="0" applyNumberFormat="1" applyBorder="1" applyAlignment="1">
      <alignment horizontal="center" vertical="center" wrapText="1"/>
    </xf>
    <xf numFmtId="0" fontId="0" fillId="0" borderId="17" xfId="0" applyBorder="1" applyAlignment="1">
      <alignment horizontal="center" vertical="center"/>
    </xf>
    <xf numFmtId="49" fontId="0" fillId="0" borderId="10" xfId="0" applyNumberFormat="1" applyBorder="1" applyAlignment="1">
      <alignment horizontal="center" vertical="center" wrapText="1"/>
    </xf>
    <xf numFmtId="2" fontId="2" fillId="0" borderId="102" xfId="0" applyNumberFormat="1" applyFont="1" applyBorder="1" applyAlignment="1" applyProtection="1">
      <alignment horizontal="center" vertical="center"/>
      <protection hidden="1"/>
    </xf>
    <xf numFmtId="2" fontId="2" fillId="0" borderId="26" xfId="0" applyNumberFormat="1" applyFont="1" applyBorder="1" applyAlignment="1" applyProtection="1">
      <alignment horizontal="center" vertical="center"/>
      <protection hidden="1"/>
    </xf>
    <xf numFmtId="0" fontId="2" fillId="2" borderId="3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3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0" fillId="0" borderId="30" xfId="0" applyNumberFormat="1" applyBorder="1" applyAlignment="1">
      <alignment horizontal="center" vertical="center" wrapText="1"/>
    </xf>
    <xf numFmtId="0" fontId="0" fillId="0" borderId="73" xfId="0" applyBorder="1" applyAlignment="1">
      <alignment horizontal="center" vertical="center"/>
    </xf>
    <xf numFmtId="0" fontId="2" fillId="8" borderId="105" xfId="0" applyFont="1" applyFill="1" applyBorder="1" applyAlignment="1">
      <alignment horizontal="center" vertical="center" wrapText="1"/>
    </xf>
    <xf numFmtId="0" fontId="2" fillId="8" borderId="106" xfId="0" applyFont="1" applyFill="1" applyBorder="1" applyAlignment="1">
      <alignment horizontal="center" vertical="center" wrapText="1"/>
    </xf>
    <xf numFmtId="0" fontId="2" fillId="8" borderId="172" xfId="0" applyFont="1" applyFill="1" applyBorder="1" applyAlignment="1">
      <alignment horizontal="center" vertical="center" wrapText="1"/>
    </xf>
    <xf numFmtId="0" fontId="2" fillId="8" borderId="105" xfId="0" applyFont="1" applyFill="1" applyBorder="1" applyAlignment="1">
      <alignment horizontal="center" vertical="center"/>
    </xf>
    <xf numFmtId="0" fontId="2" fillId="8" borderId="106" xfId="0" applyFont="1" applyFill="1" applyBorder="1" applyAlignment="1">
      <alignment horizontal="center" vertical="center"/>
    </xf>
    <xf numFmtId="0" fontId="2" fillId="8" borderId="172" xfId="0" applyFont="1" applyFill="1" applyBorder="1" applyAlignment="1">
      <alignment horizontal="center" vertical="center"/>
    </xf>
    <xf numFmtId="49" fontId="0" fillId="0" borderId="42" xfId="0" applyNumberFormat="1" applyBorder="1" applyAlignment="1">
      <alignment horizontal="center" vertical="center"/>
    </xf>
    <xf numFmtId="49" fontId="0" fillId="0" borderId="174" xfId="0" applyNumberFormat="1" applyBorder="1" applyAlignment="1">
      <alignment horizontal="center" vertical="center"/>
    </xf>
    <xf numFmtId="0" fontId="0" fillId="0" borderId="42" xfId="0" applyBorder="1" applyAlignment="1">
      <alignment horizontal="center" vertical="center" wrapText="1"/>
    </xf>
    <xf numFmtId="0" fontId="0" fillId="0" borderId="174" xfId="0" applyBorder="1" applyAlignment="1">
      <alignment horizontal="center" vertical="center" wrapText="1"/>
    </xf>
    <xf numFmtId="0" fontId="0" fillId="0" borderId="42" xfId="0" applyBorder="1" applyAlignment="1">
      <alignment horizontal="center" vertical="center"/>
    </xf>
    <xf numFmtId="0" fontId="0" fillId="0" borderId="174" xfId="0" applyBorder="1" applyAlignment="1">
      <alignment horizontal="center" vertical="center"/>
    </xf>
    <xf numFmtId="2" fontId="2" fillId="0" borderId="28" xfId="0" applyNumberFormat="1" applyFont="1" applyBorder="1" applyAlignment="1" applyProtection="1">
      <alignment horizontal="center" vertical="center"/>
      <protection hidden="1"/>
    </xf>
    <xf numFmtId="2" fontId="2" fillId="0" borderId="23" xfId="0" applyNumberFormat="1" applyFont="1" applyBorder="1" applyAlignment="1" applyProtection="1">
      <alignment horizontal="center" vertical="center"/>
      <protection hidden="1"/>
    </xf>
    <xf numFmtId="0" fontId="0" fillId="0" borderId="115" xfId="0" applyNumberFormat="1" applyBorder="1" applyAlignment="1" applyProtection="1">
      <alignment horizontal="center" wrapText="1"/>
      <protection locked="0"/>
    </xf>
    <xf numFmtId="0" fontId="0" fillId="0" borderId="170" xfId="0" applyNumberFormat="1" applyBorder="1" applyAlignment="1" applyProtection="1">
      <alignment horizontal="center" wrapText="1"/>
      <protection locked="0"/>
    </xf>
    <xf numFmtId="0" fontId="0" fillId="0" borderId="114" xfId="0" applyNumberFormat="1" applyBorder="1" applyAlignment="1" applyProtection="1">
      <alignment horizontal="center" wrapText="1"/>
      <protection locked="0"/>
    </xf>
    <xf numFmtId="0" fontId="0" fillId="0" borderId="13" xfId="0" applyBorder="1" applyAlignment="1" applyProtection="1">
      <alignment horizontal="center" vertical="center"/>
      <protection locked="0"/>
    </xf>
    <xf numFmtId="0" fontId="0" fillId="0" borderId="112" xfId="0" applyNumberFormat="1" applyBorder="1" applyAlignment="1" applyProtection="1">
      <alignment horizontal="center" wrapText="1"/>
      <protection locked="0"/>
    </xf>
    <xf numFmtId="0" fontId="0" fillId="0" borderId="113" xfId="0" applyNumberFormat="1" applyBorder="1" applyAlignment="1" applyProtection="1">
      <alignment horizontal="center" wrapText="1"/>
      <protection locked="0"/>
    </xf>
    <xf numFmtId="0" fontId="2" fillId="8" borderId="30" xfId="0" applyFont="1" applyFill="1" applyBorder="1" applyAlignment="1">
      <alignment horizontal="center" vertical="center"/>
    </xf>
    <xf numFmtId="0" fontId="2" fillId="8" borderId="1" xfId="0" applyFont="1" applyFill="1" applyBorder="1" applyAlignment="1">
      <alignment horizontal="center" vertical="center"/>
    </xf>
    <xf numFmtId="0" fontId="2" fillId="8" borderId="10" xfId="0" applyFont="1" applyFill="1" applyBorder="1" applyAlignment="1">
      <alignment horizontal="center" vertical="center"/>
    </xf>
    <xf numFmtId="0" fontId="2" fillId="8" borderId="3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0" borderId="10" xfId="0" applyBorder="1" applyAlignment="1">
      <alignment horizontal="left" vertical="center"/>
    </xf>
    <xf numFmtId="0" fontId="0" fillId="2" borderId="2" xfId="0" applyFill="1" applyBorder="1" applyAlignment="1">
      <alignment horizontal="center"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0" xfId="0" applyFill="1" applyBorder="1" applyAlignment="1">
      <alignment horizontal="center" vertical="center" wrapText="1"/>
    </xf>
    <xf numFmtId="0" fontId="0" fillId="0" borderId="112" xfId="0" applyNumberFormat="1" applyFill="1" applyBorder="1" applyAlignment="1" applyProtection="1">
      <alignment horizontal="center" wrapText="1"/>
      <protection locked="0"/>
    </xf>
    <xf numFmtId="0" fontId="0" fillId="0" borderId="111" xfId="0" applyNumberFormat="1" applyBorder="1" applyAlignment="1" applyProtection="1">
      <alignment horizontal="center" wrapText="1"/>
      <protection locked="0"/>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2" fillId="8" borderId="2" xfId="0" applyFont="1" applyFill="1" applyBorder="1" applyAlignment="1">
      <alignment horizontal="center" vertical="center"/>
    </xf>
    <xf numFmtId="0" fontId="2" fillId="8" borderId="2" xfId="0" applyFont="1" applyFill="1" applyBorder="1" applyAlignment="1">
      <alignment horizontal="center" vertical="center" wrapText="1"/>
    </xf>
    <xf numFmtId="49" fontId="0" fillId="0" borderId="1" xfId="0" applyNumberFormat="1" applyFill="1" applyBorder="1" applyAlignment="1">
      <alignment horizontal="center" vertical="center"/>
    </xf>
    <xf numFmtId="0" fontId="0" fillId="0" borderId="1" xfId="0" applyFill="1" applyBorder="1" applyAlignment="1">
      <alignment horizontal="left" vertical="center" wrapText="1"/>
    </xf>
    <xf numFmtId="0" fontId="7" fillId="0" borderId="1" xfId="0" applyFont="1" applyFill="1" applyBorder="1" applyAlignment="1">
      <alignment horizontal="center" vertical="center" wrapText="1"/>
    </xf>
    <xf numFmtId="0" fontId="2" fillId="2" borderId="2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10" xfId="0" applyFont="1" applyFill="1" applyBorder="1" applyAlignment="1">
      <alignment horizontal="center" vertical="center"/>
    </xf>
    <xf numFmtId="49" fontId="0" fillId="0" borderId="55" xfId="0" applyNumberFormat="1" applyBorder="1" applyAlignment="1">
      <alignment horizontal="center" vertical="center"/>
    </xf>
    <xf numFmtId="49" fontId="0" fillId="0" borderId="53" xfId="0" applyNumberFormat="1" applyBorder="1" applyAlignment="1">
      <alignment horizontal="center" vertical="center"/>
    </xf>
    <xf numFmtId="49" fontId="0" fillId="0" borderId="54" xfId="0" applyNumberFormat="1" applyBorder="1" applyAlignment="1">
      <alignment horizontal="center" vertical="center"/>
    </xf>
    <xf numFmtId="0" fontId="0" fillId="0" borderId="37" xfId="0" applyBorder="1" applyAlignment="1">
      <alignment horizontal="left" vertical="center" wrapText="1"/>
    </xf>
    <xf numFmtId="0" fontId="0" fillId="0" borderId="37" xfId="0" applyBorder="1" applyAlignment="1">
      <alignment horizontal="center" vertical="center"/>
    </xf>
    <xf numFmtId="0" fontId="0" fillId="0" borderId="45"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2" fontId="2" fillId="0" borderId="45" xfId="0" applyNumberFormat="1" applyFont="1" applyBorder="1" applyAlignment="1" applyProtection="1">
      <alignment horizontal="center" vertical="center"/>
      <protection hidden="1"/>
    </xf>
    <xf numFmtId="2" fontId="2" fillId="0" borderId="43" xfId="0" applyNumberFormat="1" applyFont="1" applyBorder="1" applyAlignment="1" applyProtection="1">
      <alignment horizontal="center" vertical="center"/>
      <protection hidden="1"/>
    </xf>
    <xf numFmtId="2" fontId="2" fillId="0" borderId="44" xfId="0" applyNumberFormat="1" applyFont="1" applyBorder="1" applyAlignment="1" applyProtection="1">
      <alignment horizontal="center" vertical="center"/>
      <protection hidden="1"/>
    </xf>
    <xf numFmtId="2" fontId="2" fillId="0" borderId="31" xfId="0" applyNumberFormat="1" applyFont="1" applyBorder="1" applyAlignment="1" applyProtection="1">
      <alignment horizontal="center" vertical="center"/>
      <protection hidden="1"/>
    </xf>
    <xf numFmtId="2" fontId="2" fillId="0" borderId="103" xfId="0" applyNumberFormat="1" applyFont="1" applyBorder="1" applyAlignment="1" applyProtection="1">
      <alignment horizontal="center" vertical="center"/>
      <protection hidden="1"/>
    </xf>
    <xf numFmtId="49" fontId="0" fillId="0" borderId="55" xfId="0" applyNumberFormat="1" applyFill="1" applyBorder="1" applyAlignment="1">
      <alignment horizontal="center" vertical="center"/>
    </xf>
    <xf numFmtId="49" fontId="0" fillId="0" borderId="53" xfId="0" applyNumberFormat="1" applyFill="1" applyBorder="1" applyAlignment="1">
      <alignment horizontal="center" vertical="center"/>
    </xf>
    <xf numFmtId="0" fontId="0" fillId="0" borderId="37" xfId="0" applyFill="1" applyBorder="1" applyAlignment="1">
      <alignment horizontal="left" vertical="center" wrapText="1"/>
    </xf>
    <xf numFmtId="0" fontId="0" fillId="0" borderId="37" xfId="0" applyFill="1" applyBorder="1" applyAlignment="1">
      <alignment horizontal="center" vertical="center"/>
    </xf>
    <xf numFmtId="49" fontId="0" fillId="0" borderId="54" xfId="0" applyNumberFormat="1" applyFill="1" applyBorder="1" applyAlignment="1">
      <alignment horizontal="center" vertical="center"/>
    </xf>
    <xf numFmtId="0" fontId="0" fillId="0" borderId="45" xfId="0" applyFill="1" applyBorder="1" applyAlignment="1">
      <alignment horizontal="left" vertical="center" wrapText="1"/>
    </xf>
    <xf numFmtId="0" fontId="0" fillId="0" borderId="44" xfId="0" applyFill="1" applyBorder="1" applyAlignment="1">
      <alignment horizontal="left" vertical="center" wrapText="1"/>
    </xf>
    <xf numFmtId="0" fontId="0" fillId="0" borderId="45" xfId="0" applyFill="1" applyBorder="1" applyAlignment="1">
      <alignment horizontal="center" vertical="center"/>
    </xf>
    <xf numFmtId="0" fontId="0" fillId="0" borderId="44" xfId="0" applyFill="1" applyBorder="1" applyAlignment="1">
      <alignment horizontal="center"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2" fontId="2" fillId="0" borderId="135" xfId="0" applyNumberFormat="1" applyFont="1" applyBorder="1" applyAlignment="1" applyProtection="1">
      <alignment horizontal="center" vertical="center"/>
      <protection hidden="1"/>
    </xf>
    <xf numFmtId="2" fontId="2" fillId="0" borderId="13" xfId="0" applyNumberFormat="1" applyFont="1" applyFill="1" applyBorder="1" applyAlignment="1" applyProtection="1">
      <alignment horizontal="center" vertical="center" wrapText="1"/>
      <protection hidden="1"/>
    </xf>
    <xf numFmtId="2" fontId="2" fillId="0" borderId="3" xfId="0" applyNumberFormat="1" applyFont="1" applyFill="1" applyBorder="1" applyAlignment="1" applyProtection="1">
      <alignment horizontal="center" vertical="center" wrapText="1"/>
      <protection hidden="1"/>
    </xf>
    <xf numFmtId="2" fontId="2" fillId="0" borderId="11" xfId="0" applyNumberFormat="1" applyFont="1" applyFill="1" applyBorder="1" applyAlignment="1" applyProtection="1">
      <alignment horizontal="center" vertical="center" wrapText="1"/>
      <protection hidden="1"/>
    </xf>
    <xf numFmtId="2" fontId="2" fillId="0" borderId="13" xfId="0" applyNumberFormat="1" applyFont="1" applyFill="1" applyBorder="1" applyAlignment="1" applyProtection="1">
      <alignment horizontal="center" vertical="center"/>
      <protection hidden="1"/>
    </xf>
    <xf numFmtId="2" fontId="2" fillId="0" borderId="3" xfId="0" applyNumberFormat="1" applyFont="1" applyFill="1" applyBorder="1" applyAlignment="1" applyProtection="1">
      <alignment horizontal="center" vertical="center"/>
      <protection hidden="1"/>
    </xf>
    <xf numFmtId="2" fontId="2" fillId="0" borderId="11" xfId="0" applyNumberFormat="1" applyFont="1" applyFill="1" applyBorder="1" applyAlignment="1" applyProtection="1">
      <alignment horizontal="center" vertical="center"/>
      <protection hidden="1"/>
    </xf>
    <xf numFmtId="0" fontId="0" fillId="0" borderId="108" xfId="0" applyNumberFormat="1" applyBorder="1" applyAlignment="1" applyProtection="1">
      <alignment horizontal="center" wrapText="1"/>
      <protection locked="0"/>
    </xf>
    <xf numFmtId="0" fontId="0" fillId="8" borderId="28" xfId="0" applyFill="1" applyBorder="1" applyAlignment="1">
      <alignment horizontal="center" vertical="center"/>
    </xf>
    <xf numFmtId="0" fontId="0" fillId="8" borderId="22" xfId="0" applyFill="1" applyBorder="1" applyAlignment="1">
      <alignment horizontal="center" vertical="center"/>
    </xf>
    <xf numFmtId="49" fontId="2" fillId="8" borderId="40" xfId="0" applyNumberFormat="1" applyFont="1" applyFill="1" applyBorder="1" applyAlignment="1">
      <alignment horizontal="center" vertical="center" wrapText="1"/>
    </xf>
    <xf numFmtId="49" fontId="2" fillId="8" borderId="3" xfId="0" applyNumberFormat="1" applyFont="1" applyFill="1" applyBorder="1" applyAlignment="1">
      <alignment horizontal="center" vertical="center" wrapText="1"/>
    </xf>
    <xf numFmtId="49" fontId="2" fillId="8" borderId="11" xfId="0" applyNumberFormat="1" applyFont="1" applyFill="1" applyBorder="1" applyAlignment="1">
      <alignment horizontal="center" vertical="center" wrapText="1"/>
    </xf>
    <xf numFmtId="49" fontId="0" fillId="0" borderId="52" xfId="0" applyNumberFormat="1" applyBorder="1" applyAlignment="1">
      <alignment horizontal="center" vertical="center"/>
    </xf>
    <xf numFmtId="0" fontId="0" fillId="0" borderId="35" xfId="0" applyFill="1" applyBorder="1" applyAlignment="1">
      <alignment horizontal="left" vertical="center" wrapText="1"/>
    </xf>
    <xf numFmtId="0" fontId="0" fillId="0" borderId="35" xfId="0" applyFill="1" applyBorder="1" applyAlignment="1">
      <alignment horizontal="center" vertical="center" wrapText="1"/>
    </xf>
    <xf numFmtId="0" fontId="0" fillId="0" borderId="37" xfId="0" applyFill="1" applyBorder="1" applyAlignment="1">
      <alignment horizontal="center" vertical="center" wrapText="1"/>
    </xf>
    <xf numFmtId="0" fontId="1" fillId="0" borderId="35" xfId="0" applyFont="1" applyFill="1" applyBorder="1" applyAlignment="1">
      <alignment horizontal="center" vertical="center"/>
    </xf>
    <xf numFmtId="0" fontId="1" fillId="0" borderId="3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1" xfId="0" applyFont="1" applyFill="1" applyBorder="1" applyAlignment="1">
      <alignment horizontal="center" vertical="center" wrapText="1"/>
    </xf>
    <xf numFmtId="2" fontId="2" fillId="0" borderId="42" xfId="0" applyNumberFormat="1" applyFont="1" applyBorder="1" applyAlignment="1" applyProtection="1">
      <alignment horizontal="center" vertical="center"/>
      <protection hidden="1"/>
    </xf>
    <xf numFmtId="2" fontId="2" fillId="0" borderId="105" xfId="0" applyNumberFormat="1" applyFont="1" applyBorder="1" applyAlignment="1" applyProtection="1">
      <alignment horizontal="center" vertical="center"/>
      <protection hidden="1"/>
    </xf>
    <xf numFmtId="2" fontId="2" fillId="0" borderId="106" xfId="0" applyNumberFormat="1" applyFont="1" applyBorder="1" applyAlignment="1" applyProtection="1">
      <alignment horizontal="center" vertical="center"/>
      <protection hidden="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2" fillId="0" borderId="13"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0" fontId="1" fillId="0" borderId="1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0" fillId="0" borderId="9" xfId="0" applyNumberFormat="1" applyBorder="1" applyAlignment="1" applyProtection="1">
      <alignment horizontal="center" wrapText="1"/>
      <protection locked="0"/>
    </xf>
    <xf numFmtId="49" fontId="2"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2" fontId="2" fillId="0" borderId="2" xfId="0" applyNumberFormat="1" applyFont="1" applyFill="1" applyBorder="1" applyAlignment="1" applyProtection="1">
      <alignment horizontal="center" vertical="center" wrapText="1"/>
      <protection hidden="1"/>
    </xf>
    <xf numFmtId="2" fontId="2" fillId="0" borderId="2" xfId="0" applyNumberFormat="1" applyFont="1" applyFill="1" applyBorder="1" applyAlignment="1" applyProtection="1">
      <alignment horizontal="center" vertical="center"/>
      <protection hidden="1"/>
    </xf>
    <xf numFmtId="2" fontId="2" fillId="0" borderId="8" xfId="0" applyNumberFormat="1" applyFont="1" applyBorder="1" applyAlignment="1" applyProtection="1">
      <alignment horizontal="center" vertical="center" wrapText="1"/>
      <protection hidden="1"/>
    </xf>
    <xf numFmtId="2" fontId="2" fillId="0" borderId="3" xfId="0" applyNumberFormat="1" applyFont="1" applyBorder="1" applyAlignment="1" applyProtection="1">
      <alignment horizontal="center" vertical="center" wrapText="1"/>
      <protection hidden="1"/>
    </xf>
    <xf numFmtId="2" fontId="2" fillId="0" borderId="8" xfId="0" applyNumberFormat="1" applyFont="1" applyBorder="1" applyAlignment="1" applyProtection="1">
      <alignment horizontal="center" vertical="center"/>
      <protection hidden="1"/>
    </xf>
    <xf numFmtId="2" fontId="2" fillId="0" borderId="104" xfId="0" applyNumberFormat="1" applyFont="1" applyBorder="1" applyAlignment="1" applyProtection="1">
      <alignment horizontal="center" vertical="center" wrapText="1"/>
      <protection hidden="1"/>
    </xf>
    <xf numFmtId="2" fontId="2" fillId="0" borderId="31" xfId="0" applyNumberFormat="1" applyFont="1" applyBorder="1" applyAlignment="1" applyProtection="1">
      <alignment horizontal="center" vertical="center" wrapText="1"/>
      <protection hidden="1"/>
    </xf>
    <xf numFmtId="2" fontId="2" fillId="0" borderId="103" xfId="0" applyNumberFormat="1" applyFont="1" applyBorder="1" applyAlignment="1" applyProtection="1">
      <alignment horizontal="center" vertical="center" wrapText="1"/>
      <protection hidden="1"/>
    </xf>
    <xf numFmtId="0" fontId="0" fillId="0" borderId="107" xfId="0" applyNumberFormat="1" applyBorder="1" applyAlignment="1" applyProtection="1">
      <alignment horizontal="center" wrapText="1"/>
      <protection locked="0"/>
    </xf>
    <xf numFmtId="0" fontId="1"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49" fontId="2" fillId="0" borderId="8"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1" fillId="0" borderId="8" xfId="0" applyFont="1" applyBorder="1" applyAlignment="1">
      <alignment horizontal="left" vertical="center" wrapText="1"/>
    </xf>
    <xf numFmtId="0" fontId="1" fillId="0" borderId="3"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49" fontId="2" fillId="0" borderId="11" xfId="0" applyNumberFormat="1" applyFont="1" applyFill="1" applyBorder="1" applyAlignment="1">
      <alignment horizontal="center" vertical="center"/>
    </xf>
    <xf numFmtId="0" fontId="1" fillId="0" borderId="11" xfId="0"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1" xfId="0" applyFont="1" applyFill="1" applyBorder="1" applyAlignment="1" applyProtection="1">
      <alignment horizontal="center" vertical="center" wrapText="1"/>
      <protection locked="0"/>
    </xf>
    <xf numFmtId="0" fontId="0" fillId="0" borderId="146" xfId="0" applyNumberFormat="1" applyBorder="1" applyAlignment="1" applyProtection="1">
      <alignment horizontal="center" wrapText="1"/>
      <protection locked="0"/>
    </xf>
    <xf numFmtId="0" fontId="0" fillId="0" borderId="148" xfId="0" applyNumberFormat="1" applyBorder="1" applyAlignment="1" applyProtection="1">
      <alignment horizontal="center" wrapText="1"/>
      <protection locked="0"/>
    </xf>
    <xf numFmtId="0" fontId="0" fillId="0" borderId="147" xfId="0" applyNumberFormat="1" applyBorder="1" applyAlignment="1" applyProtection="1">
      <alignment horizontal="center" wrapText="1"/>
      <protection locked="0"/>
    </xf>
    <xf numFmtId="0" fontId="7" fillId="0" borderId="1" xfId="0" applyFont="1" applyBorder="1" applyAlignment="1">
      <alignment horizontal="center" vertical="center" wrapText="1"/>
    </xf>
    <xf numFmtId="0" fontId="0" fillId="0" borderId="34" xfId="0" applyBorder="1" applyAlignment="1" applyProtection="1">
      <alignment horizontal="center"/>
      <protection locked="0"/>
    </xf>
    <xf numFmtId="0" fontId="0" fillId="0" borderId="56" xfId="0" applyBorder="1" applyAlignment="1" applyProtection="1">
      <alignment horizontal="center"/>
      <protection locked="0"/>
    </xf>
    <xf numFmtId="0" fontId="0" fillId="0" borderId="108" xfId="0" applyBorder="1" applyAlignment="1" applyProtection="1">
      <alignment horizontal="center"/>
      <protection locked="0"/>
    </xf>
    <xf numFmtId="0" fontId="0" fillId="0" borderId="110" xfId="0" applyBorder="1" applyAlignment="1" applyProtection="1">
      <alignment horizontal="center"/>
      <protection locked="0"/>
    </xf>
    <xf numFmtId="0" fontId="0" fillId="0" borderId="17" xfId="0" applyBorder="1" applyAlignment="1" applyProtection="1">
      <alignment horizontal="center" vertical="center"/>
      <protection locked="0"/>
    </xf>
    <xf numFmtId="0" fontId="0" fillId="0" borderId="63" xfId="0" applyBorder="1" applyAlignment="1" applyProtection="1">
      <alignment horizontal="center"/>
      <protection locked="0"/>
    </xf>
    <xf numFmtId="0" fontId="2" fillId="8" borderId="0" xfId="0" applyFont="1" applyFill="1" applyBorder="1" applyAlignment="1">
      <alignment horizontal="center" vertical="center" wrapText="1"/>
    </xf>
    <xf numFmtId="0" fontId="2" fillId="8" borderId="32" xfId="0" applyFont="1" applyFill="1" applyBorder="1" applyAlignment="1">
      <alignment horizontal="center" vertical="center" wrapText="1"/>
    </xf>
    <xf numFmtId="0" fontId="0" fillId="0" borderId="84" xfId="0" applyBorder="1" applyAlignment="1">
      <alignment horizontal="center" vertical="center"/>
    </xf>
    <xf numFmtId="0" fontId="0" fillId="0" borderId="109" xfId="0" applyBorder="1" applyAlignment="1" applyProtection="1">
      <alignment horizontal="center"/>
      <protection locked="0"/>
    </xf>
    <xf numFmtId="0" fontId="2" fillId="2" borderId="10" xfId="0" applyFont="1" applyFill="1" applyBorder="1" applyAlignment="1">
      <alignment horizontal="center" vertical="center" wrapText="1"/>
    </xf>
    <xf numFmtId="0" fontId="0" fillId="0" borderId="10" xfId="0" applyBorder="1" applyAlignment="1" applyProtection="1">
      <alignment horizontal="center" vertical="center"/>
      <protection locked="0"/>
    </xf>
    <xf numFmtId="0" fontId="0" fillId="0" borderId="112" xfId="0" applyBorder="1" applyAlignment="1" applyProtection="1">
      <alignment horizontal="center"/>
      <protection locked="0"/>
    </xf>
    <xf numFmtId="0" fontId="0" fillId="0" borderId="113" xfId="0" applyBorder="1" applyAlignment="1" applyProtection="1">
      <alignment horizontal="center"/>
      <protection locked="0"/>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9" xfId="0" applyBorder="1" applyAlignment="1" applyProtection="1">
      <alignment horizontal="center"/>
      <protection locked="0"/>
    </xf>
    <xf numFmtId="49" fontId="0" fillId="0" borderId="45" xfId="0" applyNumberFormat="1" applyFill="1" applyBorder="1" applyAlignment="1">
      <alignment horizontal="center" vertical="center"/>
    </xf>
    <xf numFmtId="49" fontId="0" fillId="0" borderId="43" xfId="0" applyNumberFormat="1" applyFill="1" applyBorder="1" applyAlignment="1">
      <alignment horizontal="center" vertical="center"/>
    </xf>
    <xf numFmtId="49" fontId="0" fillId="0" borderId="44" xfId="0" applyNumberFormat="1" applyFill="1" applyBorder="1" applyAlignment="1">
      <alignment horizontal="center" vertical="center"/>
    </xf>
    <xf numFmtId="0" fontId="0" fillId="0" borderId="41" xfId="0" applyBorder="1" applyAlignment="1" applyProtection="1">
      <alignment horizontal="center"/>
      <protection locked="0"/>
    </xf>
    <xf numFmtId="0" fontId="3" fillId="0" borderId="37" xfId="0" applyFont="1" applyFill="1" applyBorder="1" applyAlignment="1">
      <alignment vertical="center" wrapText="1"/>
    </xf>
    <xf numFmtId="49" fontId="2" fillId="8" borderId="27" xfId="0" applyNumberFormat="1" applyFont="1" applyFill="1" applyBorder="1" applyAlignment="1">
      <alignment horizontal="center" vertical="center" wrapText="1"/>
    </xf>
    <xf numFmtId="49" fontId="2" fillId="8" borderId="0" xfId="0" applyNumberFormat="1" applyFont="1" applyFill="1" applyBorder="1" applyAlignment="1">
      <alignment horizontal="center" vertical="center" wrapText="1"/>
    </xf>
    <xf numFmtId="49" fontId="0" fillId="0" borderId="43" xfId="0" applyNumberFormat="1" applyBorder="1" applyAlignment="1">
      <alignment horizontal="center" vertical="center"/>
    </xf>
    <xf numFmtId="0" fontId="3" fillId="0" borderId="35" xfId="0" applyFont="1" applyFill="1" applyBorder="1" applyAlignment="1">
      <alignment horizontal="center" vertical="center"/>
    </xf>
    <xf numFmtId="0" fontId="3" fillId="0" borderId="37" xfId="0" applyFont="1" applyFill="1" applyBorder="1" applyAlignment="1">
      <alignment horizontal="center" vertical="center"/>
    </xf>
    <xf numFmtId="49" fontId="0" fillId="0" borderId="45" xfId="0" applyNumberFormat="1" applyBorder="1" applyAlignment="1">
      <alignment horizontal="center" vertical="center"/>
    </xf>
    <xf numFmtId="49" fontId="0" fillId="0" borderId="44" xfId="0" applyNumberFormat="1" applyBorder="1" applyAlignment="1">
      <alignment horizontal="center" vertical="center"/>
    </xf>
    <xf numFmtId="0" fontId="0" fillId="0" borderId="37" xfId="0" applyBorder="1" applyAlignment="1">
      <alignment vertical="center" wrapText="1"/>
    </xf>
    <xf numFmtId="0" fontId="0" fillId="0" borderId="37" xfId="0" applyBorder="1" applyAlignment="1" applyProtection="1">
      <alignment horizontal="center" vertical="center"/>
      <protection locked="0"/>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3" fillId="0" borderId="3" xfId="0" applyFont="1" applyFill="1" applyBorder="1" applyAlignment="1" applyProtection="1">
      <alignment horizontal="center" vertical="center" wrapText="1"/>
      <protection locked="0"/>
    </xf>
    <xf numFmtId="0" fontId="3" fillId="0" borderId="11" xfId="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0" fillId="0" borderId="107" xfId="0" applyBorder="1" applyAlignment="1" applyProtection="1">
      <alignment horizontal="center"/>
      <protection locked="0"/>
    </xf>
    <xf numFmtId="0" fontId="3" fillId="0" borderId="2"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4" xfId="0" applyBorder="1" applyAlignment="1" applyProtection="1">
      <alignment horizontal="center" wrapText="1"/>
      <protection locked="0"/>
    </xf>
    <xf numFmtId="0" fontId="0" fillId="0" borderId="107" xfId="0" applyBorder="1" applyAlignment="1" applyProtection="1">
      <alignment horizontal="center" wrapText="1"/>
      <protection locked="0"/>
    </xf>
    <xf numFmtId="0" fontId="0" fillId="0" borderId="110" xfId="0" applyBorder="1" applyAlignment="1" applyProtection="1">
      <alignment horizontal="center" wrapText="1"/>
      <protection locked="0"/>
    </xf>
    <xf numFmtId="0" fontId="2" fillId="2" borderId="31" xfId="0" applyFont="1" applyFill="1" applyBorder="1" applyAlignment="1">
      <alignment horizontal="center" vertical="center" wrapText="1"/>
    </xf>
    <xf numFmtId="0" fontId="2" fillId="2" borderId="103" xfId="0" applyFont="1" applyFill="1" applyBorder="1" applyAlignment="1">
      <alignment horizontal="center" vertical="center" wrapText="1"/>
    </xf>
    <xf numFmtId="49" fontId="0" fillId="0" borderId="152" xfId="0" applyNumberFormat="1" applyFill="1" applyBorder="1" applyAlignment="1">
      <alignment horizontal="center" vertical="center"/>
    </xf>
    <xf numFmtId="49" fontId="0" fillId="0" borderId="141" xfId="0" applyNumberFormat="1" applyFill="1" applyBorder="1" applyAlignment="1">
      <alignment horizontal="center" vertical="center"/>
    </xf>
    <xf numFmtId="49" fontId="0" fillId="0" borderId="153" xfId="0" applyNumberFormat="1" applyFill="1" applyBorder="1" applyAlignment="1">
      <alignment horizontal="center" vertical="center"/>
    </xf>
    <xf numFmtId="49" fontId="0" fillId="0" borderId="150" xfId="0" applyNumberFormat="1" applyBorder="1" applyAlignment="1">
      <alignment horizontal="center" vertical="center"/>
    </xf>
    <xf numFmtId="49" fontId="0" fillId="0" borderId="141" xfId="0" applyNumberFormat="1" applyBorder="1" applyAlignment="1">
      <alignment horizontal="center" vertical="center"/>
    </xf>
    <xf numFmtId="49" fontId="0" fillId="0" borderId="152" xfId="0" applyNumberFormat="1" applyBorder="1" applyAlignment="1">
      <alignment horizontal="center" vertical="center"/>
    </xf>
    <xf numFmtId="49" fontId="0" fillId="0" borderId="153" xfId="0" applyNumberFormat="1" applyBorder="1" applyAlignment="1">
      <alignment horizontal="center" vertical="center"/>
    </xf>
    <xf numFmtId="0" fontId="0" fillId="0" borderId="109" xfId="0" applyBorder="1" applyAlignment="1" applyProtection="1">
      <alignment horizontal="center" wrapText="1"/>
      <protection locked="0"/>
    </xf>
    <xf numFmtId="0" fontId="1" fillId="0" borderId="37" xfId="0" applyFont="1" applyFill="1" applyBorder="1" applyAlignment="1">
      <alignment vertical="center" wrapText="1"/>
    </xf>
    <xf numFmtId="2" fontId="0" fillId="0" borderId="40" xfId="0" applyNumberFormat="1" applyBorder="1" applyAlignment="1" applyProtection="1">
      <alignment horizontal="center" vertical="center"/>
      <protection hidden="1"/>
    </xf>
    <xf numFmtId="2" fontId="0" fillId="0" borderId="3" xfId="0" applyNumberFormat="1" applyBorder="1" applyAlignment="1" applyProtection="1">
      <alignment horizontal="center" vertical="center"/>
      <protection hidden="1"/>
    </xf>
    <xf numFmtId="2" fontId="0" fillId="0" borderId="11" xfId="0" applyNumberFormat="1" applyBorder="1" applyAlignment="1" applyProtection="1">
      <alignment horizontal="center" vertical="center"/>
      <protection hidden="1"/>
    </xf>
    <xf numFmtId="0" fontId="0" fillId="0" borderId="63" xfId="0" applyBorder="1" applyAlignment="1" applyProtection="1">
      <alignment horizontal="center" wrapText="1"/>
      <protection locked="0"/>
    </xf>
    <xf numFmtId="0" fontId="0" fillId="0" borderId="108" xfId="0" applyBorder="1" applyAlignment="1" applyProtection="1">
      <alignment horizontal="center" wrapText="1"/>
      <protection locked="0"/>
    </xf>
    <xf numFmtId="0" fontId="0" fillId="0" borderId="9" xfId="0" applyBorder="1" applyAlignment="1" applyProtection="1">
      <alignment horizontal="center" wrapText="1"/>
      <protection locked="0"/>
    </xf>
    <xf numFmtId="0" fontId="0" fillId="0" borderId="12" xfId="0" applyBorder="1" applyAlignment="1" applyProtection="1">
      <alignment horizontal="center" wrapText="1"/>
      <protection locked="0"/>
    </xf>
    <xf numFmtId="0" fontId="2" fillId="2" borderId="31" xfId="0" applyFont="1" applyFill="1" applyBorder="1" applyAlignment="1">
      <alignment horizontal="center" vertical="center"/>
    </xf>
    <xf numFmtId="0" fontId="2" fillId="2" borderId="103" xfId="0" applyFont="1" applyFill="1" applyBorder="1" applyAlignment="1">
      <alignment horizontal="center" vertical="center"/>
    </xf>
    <xf numFmtId="2" fontId="2" fillId="0" borderId="167" xfId="0" applyNumberFormat="1" applyFont="1" applyBorder="1" applyAlignment="1" applyProtection="1">
      <alignment horizontal="center" vertical="center"/>
      <protection hidden="1"/>
    </xf>
    <xf numFmtId="0" fontId="0" fillId="0" borderId="56" xfId="0" applyBorder="1" applyAlignment="1" applyProtection="1">
      <alignment horizontal="center" wrapText="1"/>
      <protection locked="0"/>
    </xf>
    <xf numFmtId="2" fontId="0" fillId="0" borderId="0" xfId="0" applyNumberFormat="1" applyFill="1" applyBorder="1" applyAlignment="1">
      <alignment horizontal="center" vertical="center"/>
    </xf>
    <xf numFmtId="0" fontId="2" fillId="6" borderId="25" xfId="0" applyFont="1" applyFill="1" applyBorder="1" applyAlignment="1">
      <alignment horizontal="left" vertical="center"/>
    </xf>
    <xf numFmtId="0" fontId="2" fillId="6" borderId="24" xfId="0" applyFont="1" applyFill="1" applyBorder="1" applyAlignment="1">
      <alignment horizontal="left" vertical="center"/>
    </xf>
    <xf numFmtId="2" fontId="2" fillId="0" borderId="0" xfId="0" applyNumberFormat="1" applyFont="1" applyFill="1" applyBorder="1" applyAlignment="1">
      <alignment horizontal="center" vertical="center" wrapText="1"/>
    </xf>
    <xf numFmtId="2" fontId="2" fillId="14" borderId="25" xfId="0" applyNumberFormat="1" applyFont="1" applyFill="1" applyBorder="1" applyAlignment="1" applyProtection="1">
      <alignment horizontal="center" vertical="center" wrapText="1"/>
      <protection hidden="1"/>
    </xf>
    <xf numFmtId="2" fontId="2" fillId="14" borderId="20" xfId="0" applyNumberFormat="1" applyFont="1" applyFill="1" applyBorder="1" applyAlignment="1" applyProtection="1">
      <alignment horizontal="center" vertical="center" wrapText="1"/>
      <protection hidden="1"/>
    </xf>
    <xf numFmtId="0" fontId="2" fillId="6" borderId="17" xfId="0" applyFont="1" applyFill="1" applyBorder="1" applyAlignment="1">
      <alignment horizontal="left" vertical="center"/>
    </xf>
    <xf numFmtId="0" fontId="2" fillId="6" borderId="18" xfId="0" applyFont="1" applyFill="1" applyBorder="1" applyAlignment="1">
      <alignment horizontal="left" vertical="center"/>
    </xf>
    <xf numFmtId="0" fontId="2" fillId="6" borderId="21" xfId="0" applyFont="1" applyFill="1" applyBorder="1" applyAlignment="1">
      <alignment horizontal="left" vertical="center"/>
    </xf>
    <xf numFmtId="0" fontId="2" fillId="6" borderId="26" xfId="0" applyFont="1" applyFill="1" applyBorder="1" applyAlignment="1">
      <alignment horizontal="left" vertical="center"/>
    </xf>
    <xf numFmtId="0" fontId="2" fillId="6" borderId="19" xfId="0" applyFont="1" applyFill="1" applyBorder="1" applyAlignment="1">
      <alignment horizontal="left" vertical="center"/>
    </xf>
    <xf numFmtId="0" fontId="2" fillId="6" borderId="23" xfId="0" applyFont="1" applyFill="1" applyBorder="1" applyAlignment="1">
      <alignment horizontal="left" vertical="center"/>
    </xf>
    <xf numFmtId="0" fontId="0" fillId="7" borderId="25" xfId="0" applyFill="1" applyBorder="1" applyAlignment="1" applyProtection="1">
      <alignment horizontal="center" vertical="center"/>
      <protection hidden="1"/>
    </xf>
    <xf numFmtId="0" fontId="0" fillId="7" borderId="20" xfId="0" applyFill="1" applyBorder="1" applyAlignment="1" applyProtection="1">
      <alignment horizontal="center" vertical="center"/>
      <protection hidden="1"/>
    </xf>
    <xf numFmtId="0" fontId="0" fillId="10" borderId="17" xfId="0" applyFill="1" applyBorder="1" applyAlignment="1">
      <alignment horizontal="center" vertical="center"/>
    </xf>
    <xf numFmtId="0" fontId="0" fillId="10" borderId="18" xfId="0" applyFill="1" applyBorder="1" applyAlignment="1">
      <alignment horizontal="center" vertical="center"/>
    </xf>
    <xf numFmtId="0" fontId="0" fillId="10" borderId="21" xfId="0" applyFill="1" applyBorder="1" applyAlignment="1">
      <alignment horizontal="center" vertical="center"/>
    </xf>
    <xf numFmtId="0" fontId="0" fillId="10" borderId="26" xfId="0" applyFill="1" applyBorder="1" applyAlignment="1">
      <alignment horizontal="center" vertical="center"/>
    </xf>
    <xf numFmtId="0" fontId="0" fillId="10" borderId="19" xfId="0" applyFill="1" applyBorder="1" applyAlignment="1">
      <alignment horizontal="center" vertical="center"/>
    </xf>
    <xf numFmtId="0" fontId="0" fillId="10" borderId="23" xfId="0" applyFill="1" applyBorder="1" applyAlignment="1">
      <alignment horizontal="center" vertical="center"/>
    </xf>
    <xf numFmtId="2" fontId="0" fillId="0" borderId="25" xfId="0" applyNumberFormat="1" applyFill="1" applyBorder="1" applyAlignment="1" applyProtection="1">
      <alignment horizontal="center" vertical="center"/>
      <protection hidden="1"/>
    </xf>
    <xf numFmtId="2" fontId="0" fillId="0" borderId="20" xfId="0" applyNumberFormat="1" applyFill="1" applyBorder="1" applyAlignment="1" applyProtection="1">
      <alignment horizontal="center" vertical="center"/>
      <protection hidden="1"/>
    </xf>
    <xf numFmtId="0" fontId="0" fillId="0" borderId="25"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3" fillId="2" borderId="1" xfId="0" applyFont="1" applyFill="1" applyBorder="1" applyAlignment="1">
      <alignment horizontal="left" vertical="center" wrapText="1"/>
    </xf>
    <xf numFmtId="49" fontId="0" fillId="2" borderId="13"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2" xfId="0" applyNumberFormat="1" applyFill="1" applyBorder="1" applyAlignment="1">
      <alignment horizontal="center" vertical="center"/>
    </xf>
    <xf numFmtId="2" fontId="0" fillId="2" borderId="13" xfId="0" applyNumberFormat="1" applyFill="1" applyBorder="1" applyAlignment="1" applyProtection="1">
      <alignment horizontal="center" vertical="center"/>
      <protection hidden="1"/>
    </xf>
    <xf numFmtId="2" fontId="0" fillId="2" borderId="3" xfId="0" applyNumberFormat="1" applyFill="1" applyBorder="1" applyAlignment="1" applyProtection="1">
      <alignment horizontal="center" vertical="center"/>
      <protection hidden="1"/>
    </xf>
    <xf numFmtId="2" fontId="0" fillId="2" borderId="2" xfId="0" applyNumberFormat="1" applyFill="1" applyBorder="1" applyAlignment="1" applyProtection="1">
      <alignment horizontal="center" vertical="center"/>
      <protection hidden="1"/>
    </xf>
    <xf numFmtId="0" fontId="3" fillId="8" borderId="1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3" fillId="8" borderId="19" xfId="0" applyFont="1" applyFill="1" applyBorder="1" applyAlignment="1">
      <alignment horizontal="left" vertical="center" wrapText="1"/>
    </xf>
    <xf numFmtId="49" fontId="8" fillId="8" borderId="13" xfId="0" applyNumberFormat="1" applyFont="1" applyFill="1" applyBorder="1" applyAlignment="1">
      <alignment horizontal="center" vertical="center"/>
    </xf>
    <xf numFmtId="49" fontId="8" fillId="8" borderId="3" xfId="0" applyNumberFormat="1" applyFont="1" applyFill="1" applyBorder="1" applyAlignment="1">
      <alignment horizontal="center" vertical="center"/>
    </xf>
    <xf numFmtId="49" fontId="8" fillId="8" borderId="2" xfId="0" applyNumberFormat="1" applyFont="1" applyFill="1" applyBorder="1" applyAlignment="1">
      <alignment horizontal="center" vertical="center"/>
    </xf>
    <xf numFmtId="2" fontId="8" fillId="8" borderId="13" xfId="0" applyNumberFormat="1" applyFont="1" applyFill="1" applyBorder="1" applyAlignment="1" applyProtection="1">
      <alignment horizontal="center" vertical="center"/>
      <protection hidden="1"/>
    </xf>
    <xf numFmtId="2" fontId="8" fillId="8" borderId="3" xfId="0" applyNumberFormat="1" applyFont="1" applyFill="1" applyBorder="1" applyAlignment="1" applyProtection="1">
      <alignment horizontal="center" vertical="center"/>
      <protection hidden="1"/>
    </xf>
    <xf numFmtId="2" fontId="8" fillId="8" borderId="2" xfId="0" applyNumberFormat="1" applyFont="1" applyFill="1" applyBorder="1" applyAlignment="1" applyProtection="1">
      <alignment horizontal="center" vertical="center"/>
      <protection hidden="1"/>
    </xf>
    <xf numFmtId="49" fontId="2" fillId="2" borderId="1"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2" fontId="3" fillId="2" borderId="13" xfId="0" applyNumberFormat="1" applyFont="1" applyFill="1" applyBorder="1" applyAlignment="1" applyProtection="1">
      <alignment horizontal="center" vertical="center"/>
      <protection hidden="1"/>
    </xf>
    <xf numFmtId="2" fontId="3" fillId="2" borderId="3" xfId="0" applyNumberFormat="1" applyFont="1" applyFill="1" applyBorder="1" applyAlignment="1" applyProtection="1">
      <alignment horizontal="center" vertical="center"/>
      <protection hidden="1"/>
    </xf>
    <xf numFmtId="0" fontId="2" fillId="8" borderId="13" xfId="0" applyNumberFormat="1" applyFont="1" applyFill="1" applyBorder="1" applyAlignment="1">
      <alignment horizontal="center" vertical="center"/>
    </xf>
    <xf numFmtId="49" fontId="2" fillId="8" borderId="3" xfId="0" applyNumberFormat="1" applyFont="1" applyFill="1" applyBorder="1" applyAlignment="1">
      <alignment horizontal="center" vertical="center"/>
    </xf>
    <xf numFmtId="49" fontId="2" fillId="8" borderId="2" xfId="0" applyNumberFormat="1" applyFont="1" applyFill="1" applyBorder="1" applyAlignment="1">
      <alignment horizontal="center" vertical="center"/>
    </xf>
    <xf numFmtId="0" fontId="3" fillId="8" borderId="13" xfId="0" applyFont="1" applyFill="1" applyBorder="1" applyAlignment="1">
      <alignment horizontal="left" vertical="center" wrapText="1"/>
    </xf>
    <xf numFmtId="0" fontId="3" fillId="8" borderId="2" xfId="0" applyFont="1" applyFill="1" applyBorder="1" applyAlignment="1">
      <alignment horizontal="left" vertical="center" wrapText="1"/>
    </xf>
    <xf numFmtId="0" fontId="2" fillId="11" borderId="25" xfId="0" applyFont="1" applyFill="1" applyBorder="1" applyAlignment="1">
      <alignment horizontal="center"/>
    </xf>
    <xf numFmtId="0" fontId="2" fillId="11" borderId="24" xfId="0" applyFont="1" applyFill="1" applyBorder="1" applyAlignment="1">
      <alignment horizontal="center"/>
    </xf>
    <xf numFmtId="0" fontId="2" fillId="11" borderId="20" xfId="0" applyFont="1" applyFill="1" applyBorder="1" applyAlignment="1">
      <alignment horizontal="center"/>
    </xf>
    <xf numFmtId="49" fontId="3" fillId="2" borderId="13" xfId="0" applyNumberFormat="1" applyFont="1" applyFill="1" applyBorder="1" applyAlignment="1">
      <alignment horizontal="center" vertical="center"/>
    </xf>
    <xf numFmtId="49" fontId="2" fillId="2" borderId="13"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0" fontId="3" fillId="2" borderId="1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2" fontId="0" fillId="13" borderId="25" xfId="0" applyNumberFormat="1" applyFill="1" applyBorder="1" applyAlignment="1" applyProtection="1">
      <alignment horizontal="center" vertical="center"/>
      <protection hidden="1"/>
    </xf>
    <xf numFmtId="2" fontId="0" fillId="13" borderId="20" xfId="0" applyNumberFormat="1" applyFill="1" applyBorder="1" applyAlignment="1" applyProtection="1">
      <alignment horizontal="center" vertical="center"/>
      <protection hidden="1"/>
    </xf>
    <xf numFmtId="0" fontId="0" fillId="9" borderId="17" xfId="0" applyFill="1" applyBorder="1" applyAlignment="1">
      <alignment horizontal="center" vertical="center"/>
    </xf>
    <xf numFmtId="0" fontId="0" fillId="9" borderId="18" xfId="0" applyFill="1" applyBorder="1" applyAlignment="1">
      <alignment horizontal="center" vertical="center"/>
    </xf>
    <xf numFmtId="0" fontId="0" fillId="9" borderId="21" xfId="0" applyFill="1" applyBorder="1" applyAlignment="1">
      <alignment horizontal="center" vertical="center"/>
    </xf>
    <xf numFmtId="0" fontId="0" fillId="9" borderId="26" xfId="0" applyFill="1" applyBorder="1" applyAlignment="1">
      <alignment horizontal="center" vertical="center"/>
    </xf>
    <xf numFmtId="0" fontId="0" fillId="9" borderId="19" xfId="0" applyFill="1" applyBorder="1" applyAlignment="1">
      <alignment horizontal="center" vertical="center"/>
    </xf>
    <xf numFmtId="0" fontId="0" fillId="9" borderId="23" xfId="0" applyFill="1" applyBorder="1" applyAlignment="1">
      <alignment horizontal="center" vertical="center"/>
    </xf>
    <xf numFmtId="0" fontId="2" fillId="16" borderId="62" xfId="0" applyFont="1" applyFill="1" applyBorder="1" applyAlignment="1">
      <alignment horizontal="center" vertical="center"/>
    </xf>
    <xf numFmtId="0" fontId="2" fillId="16" borderId="33" xfId="0" applyFont="1" applyFill="1" applyBorder="1" applyAlignment="1">
      <alignment horizontal="center" vertical="center"/>
    </xf>
    <xf numFmtId="0" fontId="2" fillId="16" borderId="60" xfId="0" applyFont="1" applyFill="1" applyBorder="1" applyAlignment="1">
      <alignment horizontal="center" vertical="center"/>
    </xf>
    <xf numFmtId="0" fontId="2" fillId="16" borderId="64" xfId="0" applyFont="1" applyFill="1" applyBorder="1" applyAlignment="1">
      <alignment horizontal="center" vertical="center"/>
    </xf>
    <xf numFmtId="0" fontId="2" fillId="16" borderId="65" xfId="0" applyFont="1" applyFill="1" applyBorder="1" applyAlignment="1">
      <alignment horizontal="center" vertical="center"/>
    </xf>
    <xf numFmtId="0" fontId="2" fillId="16" borderId="66" xfId="0" applyFont="1" applyFill="1" applyBorder="1" applyAlignment="1">
      <alignment horizontal="center" vertical="center"/>
    </xf>
    <xf numFmtId="0" fontId="0" fillId="0" borderId="57" xfId="0" applyBorder="1" applyAlignment="1">
      <alignment horizontal="left"/>
    </xf>
    <xf numFmtId="0" fontId="0" fillId="0" borderId="24" xfId="0" applyBorder="1" applyAlignment="1">
      <alignment horizontal="left"/>
    </xf>
    <xf numFmtId="0" fontId="0" fillId="0" borderId="20" xfId="0" applyBorder="1" applyAlignment="1">
      <alignment horizontal="left"/>
    </xf>
    <xf numFmtId="0" fontId="0" fillId="0" borderId="97" xfId="0" applyBorder="1" applyAlignment="1">
      <alignment horizontal="left"/>
    </xf>
    <xf numFmtId="0" fontId="0" fillId="0" borderId="98" xfId="0" applyBorder="1" applyAlignment="1">
      <alignment horizontal="left"/>
    </xf>
    <xf numFmtId="0" fontId="0" fillId="0" borderId="99" xfId="0" applyBorder="1" applyAlignment="1">
      <alignment horizontal="left"/>
    </xf>
    <xf numFmtId="0" fontId="2" fillId="0" borderId="58" xfId="0" applyFont="1" applyBorder="1" applyAlignment="1">
      <alignment horizontal="left"/>
    </xf>
    <xf numFmtId="0" fontId="0" fillId="0" borderId="59" xfId="0" applyBorder="1" applyAlignment="1">
      <alignment horizontal="left"/>
    </xf>
    <xf numFmtId="0" fontId="0" fillId="0" borderId="100" xfId="0" applyBorder="1" applyAlignment="1">
      <alignment horizontal="left"/>
    </xf>
    <xf numFmtId="0" fontId="2" fillId="2" borderId="3" xfId="0" applyFont="1" applyFill="1" applyBorder="1" applyAlignment="1">
      <alignment horizontal="center" vertical="center"/>
    </xf>
    <xf numFmtId="0" fontId="2" fillId="2" borderId="13" xfId="0" applyNumberFormat="1" applyFont="1" applyFill="1" applyBorder="1" applyAlignment="1">
      <alignment horizontal="center" vertical="center"/>
    </xf>
    <xf numFmtId="0" fontId="0" fillId="15" borderId="17" xfId="0" applyFill="1" applyBorder="1" applyAlignment="1">
      <alignment horizontal="center" vertical="center"/>
    </xf>
    <xf numFmtId="0" fontId="0" fillId="15" borderId="18" xfId="0" applyFill="1" applyBorder="1" applyAlignment="1">
      <alignment horizontal="center" vertical="center"/>
    </xf>
    <xf numFmtId="0" fontId="0" fillId="15" borderId="21" xfId="0" applyFill="1" applyBorder="1" applyAlignment="1">
      <alignment horizontal="center" vertical="center"/>
    </xf>
    <xf numFmtId="0" fontId="0" fillId="15" borderId="26" xfId="0" applyFill="1" applyBorder="1" applyAlignment="1">
      <alignment horizontal="center" vertical="center"/>
    </xf>
    <xf numFmtId="0" fontId="0" fillId="15" borderId="19" xfId="0" applyFill="1" applyBorder="1" applyAlignment="1">
      <alignment horizontal="center" vertical="center"/>
    </xf>
    <xf numFmtId="0" fontId="0" fillId="15" borderId="23" xfId="0" applyFill="1" applyBorder="1" applyAlignment="1">
      <alignment horizontal="center" vertical="center"/>
    </xf>
    <xf numFmtId="49" fontId="2" fillId="8" borderId="13" xfId="0" applyNumberFormat="1" applyFont="1" applyFill="1" applyBorder="1" applyAlignment="1">
      <alignment horizontal="center" vertical="center"/>
    </xf>
    <xf numFmtId="49" fontId="3" fillId="8" borderId="13" xfId="0" applyNumberFormat="1" applyFont="1" applyFill="1" applyBorder="1" applyAlignment="1">
      <alignment horizontal="center" vertical="center"/>
    </xf>
    <xf numFmtId="49" fontId="3" fillId="8" borderId="2" xfId="0" applyNumberFormat="1" applyFont="1" applyFill="1" applyBorder="1" applyAlignment="1">
      <alignment horizontal="center" vertical="center"/>
    </xf>
    <xf numFmtId="2" fontId="3" fillId="8" borderId="13" xfId="0" applyNumberFormat="1" applyFont="1" applyFill="1" applyBorder="1" applyAlignment="1" applyProtection="1">
      <alignment horizontal="center" vertical="center"/>
      <protection hidden="1"/>
    </xf>
    <xf numFmtId="2" fontId="3" fillId="8" borderId="2" xfId="0" applyNumberFormat="1" applyFont="1" applyFill="1" applyBorder="1" applyAlignment="1" applyProtection="1">
      <alignment horizontal="center" vertical="center"/>
      <protection hidden="1"/>
    </xf>
    <xf numFmtId="0" fontId="3" fillId="8" borderId="3" xfId="0" applyFont="1" applyFill="1" applyBorder="1" applyAlignment="1">
      <alignment horizontal="left" vertical="center" wrapText="1"/>
    </xf>
    <xf numFmtId="0" fontId="2" fillId="8" borderId="13" xfId="0" applyFont="1" applyFill="1" applyBorder="1" applyAlignment="1">
      <alignment horizontal="center" vertical="center"/>
    </xf>
    <xf numFmtId="0" fontId="2" fillId="8" borderId="3"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2" xfId="0" applyFont="1" applyFill="1" applyBorder="1" applyAlignment="1">
      <alignment horizontal="left" vertical="center"/>
    </xf>
    <xf numFmtId="2" fontId="0" fillId="0" borderId="25" xfId="0" applyNumberFormat="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24"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17" fillId="0" borderId="0" xfId="0" applyFont="1" applyAlignment="1">
      <alignment horizontal="center" vertical="center"/>
    </xf>
    <xf numFmtId="0" fontId="16" fillId="0" borderId="25" xfId="0" applyFont="1" applyBorder="1" applyAlignment="1" applyProtection="1">
      <alignment horizontal="center" vertical="center" wrapText="1"/>
      <protection locked="0"/>
    </xf>
    <xf numFmtId="0" fontId="16" fillId="0" borderId="24"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5" fillId="18" borderId="25" xfId="0" applyFont="1" applyFill="1" applyBorder="1" applyAlignment="1">
      <alignment horizontal="center" vertical="center" wrapText="1"/>
    </xf>
    <xf numFmtId="0" fontId="15" fillId="18" borderId="24" xfId="0" applyFont="1" applyFill="1" applyBorder="1" applyAlignment="1">
      <alignment horizontal="center" vertical="center" wrapText="1"/>
    </xf>
    <xf numFmtId="0" fontId="15" fillId="18" borderId="20" xfId="0" applyFont="1" applyFill="1" applyBorder="1" applyAlignment="1">
      <alignment horizontal="center" vertical="center" wrapText="1"/>
    </xf>
    <xf numFmtId="0" fontId="15" fillId="0" borderId="0" xfId="0" applyFont="1" applyAlignment="1">
      <alignment horizontal="center"/>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0" fillId="0" borderId="20" xfId="0" applyBorder="1" applyAlignment="1" applyProtection="1">
      <alignment horizontal="center"/>
      <protection locked="0"/>
    </xf>
    <xf numFmtId="0" fontId="16" fillId="0" borderId="1" xfId="0" applyFont="1" applyBorder="1" applyAlignment="1">
      <alignment horizontal="left" vertical="center" wrapText="1"/>
    </xf>
    <xf numFmtId="0" fontId="0" fillId="0" borderId="25" xfId="0" applyBorder="1" applyAlignment="1">
      <alignment horizontal="left" vertical="center" wrapText="1"/>
    </xf>
    <xf numFmtId="0" fontId="0" fillId="0" borderId="24" xfId="0" applyBorder="1" applyAlignment="1">
      <alignment horizontal="left" vertical="center" wrapText="1"/>
    </xf>
    <xf numFmtId="0" fontId="0" fillId="0" borderId="20" xfId="0" applyBorder="1" applyAlignment="1">
      <alignment horizontal="left" vertical="center" wrapText="1"/>
    </xf>
    <xf numFmtId="0" fontId="15" fillId="2" borderId="25" xfId="0" applyFont="1" applyFill="1" applyBorder="1" applyAlignment="1">
      <alignment horizontal="center" vertical="center"/>
    </xf>
    <xf numFmtId="0" fontId="15" fillId="2" borderId="24" xfId="0" applyFont="1" applyFill="1" applyBorder="1" applyAlignment="1">
      <alignment horizontal="center" vertical="center"/>
    </xf>
    <xf numFmtId="0" fontId="15" fillId="2" borderId="20" xfId="0" applyFont="1" applyFill="1" applyBorder="1" applyAlignment="1">
      <alignment horizontal="center" vertical="center"/>
    </xf>
    <xf numFmtId="0" fontId="0" fillId="0" borderId="25" xfId="0" applyBorder="1" applyAlignment="1" applyProtection="1">
      <alignment horizontal="center" vertical="center"/>
      <protection hidden="1"/>
    </xf>
  </cellXfs>
  <cellStyles count="2">
    <cellStyle name="Hyperlink" xfId="1" builtinId="8"/>
    <cellStyle name="Normal" xfId="0" builtinId="0"/>
  </cellStyles>
  <dxfs count="2489">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5" tint="0.79998168889431442"/>
        </patternFill>
      </fill>
    </dxf>
    <dxf>
      <fill>
        <patternFill>
          <bgColor rgb="FFC1E4F5"/>
        </patternFill>
      </fill>
    </dxf>
    <dxf>
      <fill>
        <patternFill>
          <bgColor rgb="FFC1F0C7"/>
        </patternFill>
      </fill>
    </dxf>
    <dxf>
      <fill>
        <patternFill>
          <bgColor theme="5" tint="0.79998168889431442"/>
        </patternFill>
      </fill>
    </dxf>
    <dxf>
      <fill>
        <patternFill>
          <bgColor rgb="FFC1E4F5"/>
        </patternFill>
      </fill>
    </dxf>
    <dxf>
      <fill>
        <patternFill>
          <bgColor rgb="FFC1F0C7"/>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9" tint="0.79998168889431442"/>
        </patternFill>
      </fill>
    </dxf>
    <dxf>
      <fill>
        <patternFill>
          <bgColor theme="5" tint="0.79998168889431442"/>
        </patternFill>
      </fill>
    </dxf>
    <dxf>
      <fill>
        <patternFill>
          <bgColor theme="5" tint="0.79998168889431442"/>
        </patternFill>
      </fill>
    </dxf>
    <dxf>
      <fill>
        <patternFill>
          <bgColor theme="9"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2" tint="-0.24994659260841701"/>
        </patternFill>
      </fill>
    </dxf>
    <dxf>
      <fill>
        <patternFill>
          <bgColor theme="5" tint="0.79998168889431442"/>
        </patternFill>
      </fill>
    </dxf>
    <dxf>
      <fill>
        <patternFill>
          <bgColor rgb="FFC1E4F5"/>
        </patternFill>
      </fill>
    </dxf>
    <dxf>
      <fill>
        <patternFill>
          <bgColor rgb="FFC1F0C7"/>
        </patternFill>
      </fill>
    </dxf>
  </dxfs>
  <tableStyles count="0" defaultTableStyle="TableStyleMedium2" defaultPivotStyle="PivotStyleLight16"/>
  <colors>
    <mruColors>
      <color rgb="FFC1E4F5"/>
      <color rgb="FFFFCCFF"/>
      <color rgb="FF83CAEB"/>
      <color rgb="FFC1F0C7"/>
      <color rgb="FF84E2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hr-HR" b="1"/>
              <a:t>PRIKAZ</a:t>
            </a:r>
            <a:r>
              <a:rPr lang="hr-HR" b="1" baseline="0"/>
              <a:t> OCJENA MJERA </a:t>
            </a:r>
            <a:endParaRPr lang="en-US" b="1"/>
          </a:p>
        </c:rich>
      </c:tx>
      <c:layout>
        <c:manualLayout>
          <c:xMode val="edge"/>
          <c:yMode val="edge"/>
          <c:x val="2.5902366923458753E-2"/>
          <c:y val="2.72352475818164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r-Latn-RS"/>
        </a:p>
      </c:txPr>
    </c:title>
    <c:autoTitleDeleted val="0"/>
    <c:plotArea>
      <c:layout>
        <c:manualLayout>
          <c:layoutTarget val="inner"/>
          <c:xMode val="edge"/>
          <c:yMode val="edge"/>
          <c:x val="0.27482482875765107"/>
          <c:y val="0.22190328504282791"/>
          <c:w val="0.46299973921690218"/>
          <c:h val="0.59804297491275116"/>
        </c:manualLayout>
      </c:layout>
      <c:radarChart>
        <c:radarStyle val="marker"/>
        <c:varyColors val="0"/>
        <c:ser>
          <c:idx val="0"/>
          <c:order val="0"/>
          <c:tx>
            <c:strRef>
              <c:f>SAŽETAK!$D$8</c:f>
              <c:strCache>
                <c:ptCount val="1"/>
                <c:pt idx="0">
                  <c:v>OCJENA</c:v>
                </c:pt>
              </c:strCache>
            </c:strRef>
          </c:tx>
          <c:spPr>
            <a:ln w="28575" cap="rnd">
              <a:solidFill>
                <a:schemeClr val="accent1"/>
              </a:solidFill>
              <a:round/>
            </a:ln>
            <a:effectLst>
              <a:glow rad="38100">
                <a:schemeClr val="accent1">
                  <a:lumMod val="20000"/>
                  <a:lumOff val="80000"/>
                </a:schemeClr>
              </a:glow>
            </a:effectLst>
          </c:spPr>
          <c:marker>
            <c:symbol val="circle"/>
            <c:size val="4"/>
            <c:spPr>
              <a:solidFill>
                <a:schemeClr val="accent4"/>
              </a:solidFill>
              <a:ln w="9525">
                <a:solidFill>
                  <a:schemeClr val="accent4"/>
                </a:solidFill>
              </a:ln>
              <a:effectLst>
                <a:glow rad="38100">
                  <a:schemeClr val="accent1">
                    <a:lumMod val="20000"/>
                    <a:lumOff val="80000"/>
                  </a:schemeClr>
                </a:glow>
              </a:effectLst>
            </c:spPr>
          </c:marker>
          <c:cat>
            <c:strRef>
              <c:f>SAŽETAK!$C$9:$C$21</c:f>
              <c:strCache>
                <c:ptCount val="13"/>
                <c:pt idx="0">
                  <c:v>Predanost i odgovornost osoba odgovornih za provedbu mjera upravljanja kibernetičkim sigurnosnim rizicima</c:v>
                </c:pt>
                <c:pt idx="1">
                  <c:v>Upravljanje programskom i sklopovskom imovinom</c:v>
                </c:pt>
                <c:pt idx="2">
                  <c:v>Upravljanje rizicima</c:v>
                </c:pt>
                <c:pt idx="3">
                  <c:v>Sigurnost ljudskih potencijala i digitalnih identiteta</c:v>
                </c:pt>
                <c:pt idx="4">
                  <c:v>Osnovne prakse kibernetičke higijene</c:v>
                </c:pt>
                <c:pt idx="5">
                  <c:v>Osiguravanje kibernetičke sigurnosti mreže</c:v>
                </c:pt>
                <c:pt idx="6">
                  <c:v>Kontrola fizičkog i logičkog pristupa mrežnim i informacijskim sustavima</c:v>
                </c:pt>
                <c:pt idx="7">
                  <c:v>Sigurnost lanca opskrbe </c:v>
                </c:pt>
                <c:pt idx="8">
                  <c:v>Sigurnost u razvoju i održavanju mrežnih i informacijskih sustava</c:v>
                </c:pt>
                <c:pt idx="9">
                  <c:v>Kriptografija </c:v>
                </c:pt>
                <c:pt idx="10">
                  <c:v>Postupanje s incidentima</c:v>
                </c:pt>
                <c:pt idx="11">
                  <c:v>Kontinuitet poslovanja i upravljanje kibernetičkim krizama</c:v>
                </c:pt>
                <c:pt idx="12">
                  <c:v>Fizička sigurnost</c:v>
                </c:pt>
              </c:strCache>
            </c:strRef>
          </c:cat>
          <c:val>
            <c:numRef>
              <c:f>SAŽETAK!$D$9:$D$21</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2AA2-4064-8C3D-6A5B32FF4866}"/>
            </c:ext>
          </c:extLst>
        </c:ser>
        <c:dLbls>
          <c:showLegendKey val="0"/>
          <c:showVal val="0"/>
          <c:showCatName val="0"/>
          <c:showSerName val="0"/>
          <c:showPercent val="0"/>
          <c:showBubbleSize val="0"/>
        </c:dLbls>
        <c:axId val="2116607503"/>
        <c:axId val="174553327"/>
      </c:radarChart>
      <c:catAx>
        <c:axId val="2116607503"/>
        <c:scaling>
          <c:orientation val="minMax"/>
        </c:scaling>
        <c:delete val="0"/>
        <c:axPos val="b"/>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ln>
                  <a:noFill/>
                </a:ln>
                <a:solidFill>
                  <a:schemeClr val="tx1"/>
                </a:solidFill>
                <a:latin typeface="+mn-lt"/>
                <a:ea typeface="+mn-ea"/>
                <a:cs typeface="+mn-cs"/>
              </a:defRPr>
            </a:pPr>
            <a:endParaRPr lang="sr-Latn-RS"/>
          </a:p>
        </c:txPr>
        <c:crossAx val="174553327"/>
        <c:crosses val="autoZero"/>
        <c:auto val="1"/>
        <c:lblAlgn val="ctr"/>
        <c:lblOffset val="100"/>
        <c:noMultiLvlLbl val="0"/>
      </c:catAx>
      <c:valAx>
        <c:axId val="174553327"/>
        <c:scaling>
          <c:orientation val="minMax"/>
          <c:max val="5"/>
        </c:scaling>
        <c:delete val="0"/>
        <c:axPos val="l"/>
        <c:majorGridlines>
          <c:spPr>
            <a:ln w="9525" cap="flat" cmpd="sng" algn="ctr">
              <a:solidFill>
                <a:schemeClr val="tx1">
                  <a:lumMod val="65000"/>
                  <a:lumOff val="35000"/>
                </a:schemeClr>
              </a:solidFill>
              <a:prstDash val="sysDash"/>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r-Latn-RS"/>
          </a:p>
        </c:txPr>
        <c:crossAx val="2116607503"/>
        <c:crosses val="autoZero"/>
        <c:crossBetween val="between"/>
        <c:majorUnit val="1"/>
        <c:minorUnit val="0.5"/>
      </c:valAx>
      <c:spPr>
        <a:noFill/>
        <a:ln>
          <a:noFill/>
        </a:ln>
        <a:effectLst/>
      </c:spPr>
    </c:plotArea>
    <c:plotVisOnly val="1"/>
    <c:dispBlanksAs val="gap"/>
    <c:showDLblsOverMax val="0"/>
  </c:chart>
  <c:spPr>
    <a:solidFill>
      <a:schemeClr val="accent5">
        <a:lumMod val="20000"/>
        <a:lumOff val="80000"/>
      </a:schemeClr>
    </a:solidFill>
    <a:ln w="12700" cap="flat" cmpd="sng" algn="ctr">
      <a:solidFill>
        <a:schemeClr val="accent1">
          <a:alpha val="92000"/>
        </a:schemeClr>
      </a:solidFill>
      <a:round/>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152400</xdr:rowOff>
    </xdr:from>
    <xdr:to>
      <xdr:col>1</xdr:col>
      <xdr:colOff>81222</xdr:colOff>
      <xdr:row>4</xdr:row>
      <xdr:rowOff>2546</xdr:rowOff>
    </xdr:to>
    <xdr:pic>
      <xdr:nvPicPr>
        <xdr:cNvPr id="2" name="Picture 1" descr="Datoteka:Coat of arms of Croatia.svg">
          <a:extLst>
            <a:ext uri="{FF2B5EF4-FFF2-40B4-BE49-F238E27FC236}">
              <a16:creationId xmlns:a16="http://schemas.microsoft.com/office/drawing/2014/main" id="{F80D0DA9-F728-40D6-B8FE-C7FB1062CB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2400"/>
          <a:ext cx="566997" cy="6121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571500</xdr:colOff>
      <xdr:row>0</xdr:row>
      <xdr:rowOff>123825</xdr:rowOff>
    </xdr:from>
    <xdr:to>
      <xdr:col>11</xdr:col>
      <xdr:colOff>601876</xdr:colOff>
      <xdr:row>3</xdr:row>
      <xdr:rowOff>161925</xdr:rowOff>
    </xdr:to>
    <xdr:pic>
      <xdr:nvPicPr>
        <xdr:cNvPr id="3" name="Picture 2" descr="https://www.zsis.hr/img/logo.jpg">
          <a:extLst>
            <a:ext uri="{FF2B5EF4-FFF2-40B4-BE49-F238E27FC236}">
              <a16:creationId xmlns:a16="http://schemas.microsoft.com/office/drawing/2014/main" id="{58380503-A811-4B65-AAFD-5497AFC0E6B0}"/>
            </a:ext>
          </a:extLst>
        </xdr:cNvPr>
        <xdr:cNvPicPr>
          <a:picLocks noChangeAspect="1" noChangeArrowheads="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backgroundRemoval t="0" b="96023" l="2273" r="96591">
                      <a14:foregroundMark x1="17201" y1="14672" x2="9659" y2="24432"/>
                      <a14:foregroundMark x1="9659" y1="24432" x2="3409" y2="38636"/>
                      <a14:foregroundMark x1="3409" y1="38636" x2="2273" y2="51705"/>
                      <a14:foregroundMark x1="11384" y1="77999" x2="17045" y2="84659"/>
                      <a14:foregroundMark x1="17045" y1="84659" x2="30682" y2="93750"/>
                      <a14:foregroundMark x1="30682" y1="93750" x2="46023" y2="97727"/>
                      <a14:foregroundMark x1="46023" y1="97727" x2="61932" y2="96023"/>
                      <a14:foregroundMark x1="61932" y1="96023" x2="76726" y2="89612"/>
                      <a14:foregroundMark x1="62099" y1="3878" x2="62578" y2="4051"/>
                      <a14:foregroundMark x1="87432" y1="22635" x2="89322" y2="24780"/>
                      <a14:foregroundMark x1="96736" y1="37020" x2="97159" y2="39773"/>
                      <a14:foregroundMark x1="96495" y1="35453" x2="96597" y2="36115"/>
                      <a14:foregroundMark x1="97159" y1="39773" x2="97727" y2="55114"/>
                      <a14:foregroundMark x1="97727" y1="55114" x2="94530" y2="69499"/>
                      <a14:foregroundMark x1="92003" y1="73927" x2="90052" y2="76854"/>
                      <a14:foregroundMark x1="76359" y1="89308" x2="75568" y2="89773"/>
                      <a14:foregroundMark x1="57971" y1="6733" x2="57056" y2="6440"/>
                      <a14:foregroundMark x1="61906" y1="7992" x2="59765" y2="7307"/>
                      <a14:foregroundMark x1="62060" y1="3809" x2="62478" y2="3879"/>
                      <a14:foregroundMark x1="90403" y1="24279" x2="88587" y2="22100"/>
                      <a14:foregroundMark x1="17285" y1="14744" x2="13068" y2="18750"/>
                      <a14:foregroundMark x1="61796" y1="3342" x2="62251" y2="3488"/>
                      <a14:foregroundMark x1="89158" y1="21835" x2="90545" y2="24213"/>
                      <a14:foregroundMark x1="19318" y1="13068" x2="34915" y2="7258"/>
                      <a14:foregroundMark x1="57346" y1="3507" x2="59539" y2="3806"/>
                      <a14:foregroundMark x1="55329" y1="3232" x2="56102" y2="3337"/>
                      <a14:foregroundMark x1="37021" y1="3794" x2="25000" y2="7955"/>
                      <a14:foregroundMark x1="25000" y1="7955" x2="21023" y2="11364"/>
                      <a14:foregroundMark x1="53495" y1="3449" x2="54545" y2="3409"/>
                      <a14:foregroundMark x1="52391" y1="3492" x2="53174" y2="3462"/>
                      <a14:foregroundMark x1="53698" y1="3926" x2="55114" y2="3977"/>
                      <a14:foregroundMark x1="48194" y1="3730" x2="53366" y2="3915"/>
                      <a14:foregroundMark x1="46527" y1="3670" x2="47638" y2="3710"/>
                      <a14:foregroundMark x1="44305" y1="3591" x2="45972" y2="3651"/>
                      <a14:foregroundMark x1="43194" y1="3551" x2="43749" y2="3571"/>
                      <a14:foregroundMark x1="41527" y1="3492" x2="42638" y2="3532"/>
                      <a14:foregroundMark x1="55114" y1="3977" x2="56250" y2="5114"/>
                      <a14:foregroundMark x1="94886" y1="33523" x2="90341" y2="25000"/>
                      <a14:foregroundMark x1="94318" y1="32955" x2="90909" y2="26136"/>
                      <a14:foregroundMark x1="93819" y1="33523" x2="88636" y2="22727"/>
                      <a14:foregroundMark x1="94364" y1="34659" x2="93819" y2="33523"/>
                      <a14:foregroundMark x1="95455" y1="36932" x2="94364" y2="34659"/>
                      <a14:foregroundMark x1="86262" y1="21778" x2="85795" y2="21591"/>
                      <a14:foregroundMark x1="88636" y1="22727" x2="87883" y2="22426"/>
                      <a14:foregroundMark x1="94615" y1="33523" x2="87500" y2="23295"/>
                      <a14:foregroundMark x1="95405" y1="34659" x2="94615" y2="33523"/>
                      <a14:foregroundMark x1="96481" y1="36206" x2="95405" y2="34659"/>
                      <a14:foregroundMark x1="87500" y1="23295" x2="87500" y2="23295"/>
                      <a14:foregroundMark x1="96501" y1="34659" x2="97110" y2="35711"/>
                      <a14:foregroundMark x1="95843" y1="33523" x2="96501" y2="34659"/>
                      <a14:foregroundMark x1="90909" y1="25000" x2="95843" y2="33523"/>
                      <a14:foregroundMark x1="54061" y1="131" x2="52039" y2="19"/>
                      <a14:foregroundMark x1="57571" y1="326" x2="55530" y2="213"/>
                      <a14:foregroundMark x1="60511" y1="489" x2="60171" y2="470"/>
                      <a14:foregroundMark x1="55474" y1="80" x2="57397" y2="18"/>
                      <a14:foregroundMark x1="52111" y1="188" x2="54057" y2="125"/>
                      <a14:foregroundMark x1="50414" y1="243" x2="51789" y2="199"/>
                      <a14:foregroundMark x1="48673" y1="299" x2="49833" y2="262"/>
                      <a14:foregroundMark x1="46353" y1="374" x2="48093" y2="318"/>
                      <a14:foregroundMark x1="45192" y1="412" x2="45772" y2="393"/>
                      <a14:foregroundMark x1="43452" y1="468" x2="44612" y2="430"/>
                      <a14:foregroundMark x1="60108" y1="359" x2="60470" y2="419"/>
                      <a14:foregroundMark x1="60525" y1="514" x2="60154" y2="440"/>
                      <a14:backgroundMark x1="19182" y1="9776" x2="15341" y2="13068"/>
                      <a14:backgroundMark x1="74350" y1="5551" x2="84091" y2="10227"/>
                      <a14:backgroundMark x1="84091" y1="10227" x2="92614" y2="17614"/>
                      <a14:backgroundMark x1="92614" y1="21591" x2="88636" y2="17045"/>
                      <a14:backgroundMark x1="94034" y1="23295" x2="94060" y2="23346"/>
                      <a14:backgroundMark x1="93750" y1="22727" x2="94034" y2="23295"/>
                      <a14:backgroundMark x1="96591" y1="70455" x2="94318" y2="75000"/>
                      <a14:backgroundMark x1="92614" y1="78977" x2="78977" y2="91477"/>
                      <a14:backgroundMark x1="3409" y1="71023" x2="8523" y2="79545"/>
                      <a14:backgroundMark x1="38636" y1="1136" x2="40052" y2="1031"/>
                      <a14:backgroundMark x1="74432" y1="3409" x2="64773" y2="0"/>
                      <a14:backgroundMark x1="67614" y1="1136" x2="60227" y2="0"/>
                      <a14:backgroundMark x1="40341" y1="0" x2="43750" y2="0"/>
                      <a14:backgroundMark x1="60227" y1="568" x2="57386" y2="0"/>
                      <a14:backgroundMark x1="55682" y1="568" x2="55114" y2="0"/>
                      <a14:backgroundMark x1="52273" y1="568" x2="51705" y2="0"/>
                      <a14:backgroundMark x1="55114" y1="0" x2="53977" y2="0"/>
                      <a14:backgroundMark x1="50000" y1="0" x2="50568" y2="0"/>
                      <a14:backgroundMark x1="48295" y1="0" x2="48864" y2="0"/>
                      <a14:backgroundMark x1="46023" y1="0" x2="46591" y2="0"/>
                      <a14:backgroundMark x1="44886" y1="0" x2="45455" y2="0"/>
                      <a14:backgroundMark x1="90341" y1="19886" x2="90909" y2="21023"/>
                      <a14:backgroundMark x1="98295" y1="34659" x2="98295" y2="34659"/>
                      <a14:backgroundMark x1="97159" y1="33523" x2="97159" y2="33523"/>
                      <a14:backgroundMark x1="97727" y1="35227" x2="98295" y2="35795"/>
                    </a14:backgroundRemoval>
                  </a14:imgEffect>
                </a14:imgLayer>
              </a14:imgProps>
            </a:ext>
            <a:ext uri="{28A0092B-C50C-407E-A947-70E740481C1C}">
              <a14:useLocalDpi xmlns:a14="http://schemas.microsoft.com/office/drawing/2010/main" val="0"/>
            </a:ext>
          </a:extLst>
        </a:blip>
        <a:srcRect/>
        <a:stretch>
          <a:fillRect/>
        </a:stretch>
      </xdr:blipFill>
      <xdr:spPr bwMode="auto">
        <a:xfrm>
          <a:off x="6667500" y="123825"/>
          <a:ext cx="639976"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1014130</xdr:colOff>
      <xdr:row>1</xdr:row>
      <xdr:rowOff>113180</xdr:rowOff>
    </xdr:from>
    <xdr:to>
      <xdr:col>10</xdr:col>
      <xdr:colOff>851647</xdr:colOff>
      <xdr:row>27</xdr:row>
      <xdr:rowOff>100853</xdr:rowOff>
    </xdr:to>
    <xdr:graphicFrame macro="">
      <xdr:nvGraphicFramePr>
        <xdr:cNvPr id="2" name="Chart 1">
          <a:extLst>
            <a:ext uri="{FF2B5EF4-FFF2-40B4-BE49-F238E27FC236}">
              <a16:creationId xmlns:a16="http://schemas.microsoft.com/office/drawing/2014/main" id="{0D2AA4F2-7AD2-4DA8-8FE7-A90840D4D6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xdr:row>
      <xdr:rowOff>4358</xdr:rowOff>
    </xdr:from>
    <xdr:to>
      <xdr:col>7</xdr:col>
      <xdr:colOff>2991970</xdr:colOff>
      <xdr:row>13</xdr:row>
      <xdr:rowOff>107355</xdr:rowOff>
    </xdr:to>
    <xdr:pic>
      <xdr:nvPicPr>
        <xdr:cNvPr id="2" name="Picture 1" descr="image001">
          <a:extLst>
            <a:ext uri="{FF2B5EF4-FFF2-40B4-BE49-F238E27FC236}">
              <a16:creationId xmlns:a16="http://schemas.microsoft.com/office/drawing/2014/main" id="{CAF3F907-39FA-4071-A782-CCB0D8BC3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1417" y="1126191"/>
          <a:ext cx="2991970" cy="16587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narodne-novine.nn.hr/clanci/sluzbeni/2024_11_135_2217.html" TargetMode="External"/><Relationship Id="rId7" Type="http://schemas.openxmlformats.org/officeDocument/2006/relationships/hyperlink" Target="https://www.zsis.hr/" TargetMode="External"/><Relationship Id="rId2" Type="http://schemas.openxmlformats.org/officeDocument/2006/relationships/hyperlink" Target="https://narodne-novine.nn.hr/clanci/sluzbeni/2024_02_14_254.html" TargetMode="External"/><Relationship Id="rId1" Type="http://schemas.openxmlformats.org/officeDocument/2006/relationships/hyperlink" Target="https://narodne-novine.nn.hr/clanci/sluzbeni/2024_02_14_254.html" TargetMode="External"/><Relationship Id="rId6" Type="http://schemas.openxmlformats.org/officeDocument/2006/relationships/hyperlink" Target="https://ncsc.hr/" TargetMode="External"/><Relationship Id="rId5" Type="http://schemas.openxmlformats.org/officeDocument/2006/relationships/hyperlink" Target="https://www.zsis.hr/" TargetMode="External"/><Relationship Id="rId4" Type="http://schemas.openxmlformats.org/officeDocument/2006/relationships/hyperlink" Target="https://ncsc.hr/"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FA158-758B-4C89-BCE5-88956C20B9C1}">
  <dimension ref="A1:X37"/>
  <sheetViews>
    <sheetView tabSelected="1" workbookViewId="0">
      <selection activeCell="J27" sqref="J27:K27"/>
    </sheetView>
  </sheetViews>
  <sheetFormatPr defaultColWidth="0" defaultRowHeight="15" zeroHeight="1" x14ac:dyDescent="0.25"/>
  <cols>
    <col min="1" max="24" width="9.140625" customWidth="1"/>
    <col min="25" max="16384" width="9.140625" hidden="1"/>
  </cols>
  <sheetData>
    <row r="1" spans="1:24" x14ac:dyDescent="0.25">
      <c r="A1" s="5"/>
      <c r="B1" s="5"/>
      <c r="C1" s="5"/>
      <c r="D1" s="5"/>
      <c r="E1" s="5"/>
      <c r="F1" s="5"/>
      <c r="G1" s="5"/>
      <c r="H1" s="5"/>
      <c r="I1" s="5"/>
      <c r="J1" s="5"/>
      <c r="K1" s="5"/>
      <c r="L1" s="5"/>
      <c r="M1" s="5"/>
      <c r="N1" s="5"/>
      <c r="O1" s="5"/>
      <c r="P1" s="5"/>
      <c r="Q1" s="5"/>
      <c r="R1" s="5"/>
      <c r="S1" s="5"/>
      <c r="T1" s="5"/>
      <c r="U1" s="5"/>
      <c r="V1" s="5"/>
      <c r="W1" s="5"/>
      <c r="X1" s="5"/>
    </row>
    <row r="2" spans="1:24" ht="15" customHeight="1" x14ac:dyDescent="0.25">
      <c r="A2" s="571" t="s">
        <v>406</v>
      </c>
      <c r="B2" s="572"/>
      <c r="C2" s="572"/>
      <c r="D2" s="572"/>
      <c r="E2" s="572"/>
      <c r="F2" s="572"/>
      <c r="G2" s="572"/>
      <c r="H2" s="572"/>
      <c r="I2" s="572"/>
      <c r="J2" s="572"/>
      <c r="K2" s="572"/>
      <c r="L2" s="572"/>
      <c r="M2" s="5"/>
      <c r="N2" s="5"/>
      <c r="O2" s="5"/>
      <c r="P2" s="5"/>
      <c r="Q2" s="5"/>
      <c r="R2" s="5"/>
      <c r="S2" s="5"/>
      <c r="T2" s="5"/>
      <c r="U2" s="5"/>
      <c r="V2" s="5"/>
      <c r="W2" s="5"/>
      <c r="X2" s="5"/>
    </row>
    <row r="3" spans="1:24" ht="15" customHeight="1" x14ac:dyDescent="0.25">
      <c r="A3" s="572"/>
      <c r="B3" s="572"/>
      <c r="C3" s="572"/>
      <c r="D3" s="572"/>
      <c r="E3" s="572"/>
      <c r="F3" s="572"/>
      <c r="G3" s="572"/>
      <c r="H3" s="572"/>
      <c r="I3" s="572"/>
      <c r="J3" s="572"/>
      <c r="K3" s="572"/>
      <c r="L3" s="572"/>
      <c r="M3" s="5"/>
      <c r="N3" s="5"/>
      <c r="O3" s="5"/>
      <c r="P3" s="5"/>
      <c r="Q3" s="5"/>
      <c r="R3" s="5"/>
      <c r="S3" s="5"/>
      <c r="T3" s="5"/>
      <c r="U3" s="5"/>
      <c r="V3" s="5"/>
      <c r="W3" s="5"/>
      <c r="X3" s="5"/>
    </row>
    <row r="4" spans="1:24" x14ac:dyDescent="0.25">
      <c r="A4" s="572"/>
      <c r="B4" s="572"/>
      <c r="C4" s="572"/>
      <c r="D4" s="572"/>
      <c r="E4" s="572"/>
      <c r="F4" s="572"/>
      <c r="G4" s="572"/>
      <c r="H4" s="572"/>
      <c r="I4" s="572"/>
      <c r="J4" s="572"/>
      <c r="K4" s="572"/>
      <c r="L4" s="572"/>
      <c r="M4" s="5"/>
      <c r="N4" s="5"/>
      <c r="O4" s="5"/>
      <c r="P4" s="5"/>
      <c r="Q4" s="5"/>
      <c r="R4" s="5"/>
      <c r="S4" s="5"/>
      <c r="T4" s="5"/>
      <c r="U4" s="5"/>
      <c r="V4" s="5"/>
      <c r="W4" s="5"/>
      <c r="X4" s="5"/>
    </row>
    <row r="5" spans="1:24" x14ac:dyDescent="0.25">
      <c r="A5" s="5"/>
      <c r="B5" s="5"/>
      <c r="C5" s="5"/>
      <c r="D5" s="5"/>
      <c r="E5" s="5"/>
      <c r="F5" s="5"/>
      <c r="G5" s="5"/>
      <c r="H5" s="5"/>
      <c r="I5" s="5"/>
      <c r="J5" s="5"/>
      <c r="K5" s="5"/>
      <c r="L5" s="5"/>
      <c r="M5" s="5"/>
      <c r="N5" s="5"/>
      <c r="O5" s="5"/>
      <c r="P5" s="5"/>
      <c r="Q5" s="5"/>
      <c r="R5" s="5"/>
      <c r="S5" s="5"/>
      <c r="T5" s="5"/>
      <c r="U5" s="5"/>
      <c r="V5" s="5"/>
      <c r="W5" s="5"/>
      <c r="X5" s="5"/>
    </row>
    <row r="6" spans="1:24" x14ac:dyDescent="0.25">
      <c r="A6" s="5"/>
      <c r="B6" s="573" t="s">
        <v>407</v>
      </c>
      <c r="C6" s="574"/>
      <c r="D6" s="574"/>
      <c r="E6" s="574"/>
      <c r="F6" s="574"/>
      <c r="G6" s="574"/>
      <c r="H6" s="574"/>
      <c r="I6" s="574"/>
      <c r="J6" s="574"/>
      <c r="K6" s="574"/>
      <c r="L6" s="5"/>
      <c r="M6" s="5"/>
      <c r="N6" s="5"/>
      <c r="O6" s="5"/>
      <c r="P6" s="5"/>
      <c r="Q6" s="5"/>
      <c r="R6" s="5"/>
      <c r="S6" s="5"/>
      <c r="T6" s="5"/>
      <c r="U6" s="5"/>
      <c r="V6" s="5"/>
      <c r="W6" s="5"/>
      <c r="X6" s="5"/>
    </row>
    <row r="7" spans="1:24" x14ac:dyDescent="0.25">
      <c r="A7" s="5"/>
      <c r="B7" s="574"/>
      <c r="C7" s="574"/>
      <c r="D7" s="574"/>
      <c r="E7" s="574"/>
      <c r="F7" s="574"/>
      <c r="G7" s="574"/>
      <c r="H7" s="574"/>
      <c r="I7" s="574"/>
      <c r="J7" s="574"/>
      <c r="K7" s="574"/>
      <c r="L7" s="5"/>
      <c r="M7" s="5"/>
      <c r="N7" s="5"/>
      <c r="O7" s="5"/>
      <c r="P7" s="5"/>
      <c r="Q7" s="5"/>
      <c r="R7" s="5"/>
      <c r="S7" s="5"/>
      <c r="T7" s="5"/>
      <c r="U7" s="5"/>
      <c r="V7" s="5"/>
      <c r="W7" s="5"/>
      <c r="X7" s="5"/>
    </row>
    <row r="8" spans="1:24" x14ac:dyDescent="0.25">
      <c r="A8" s="5"/>
      <c r="B8" s="574"/>
      <c r="C8" s="574"/>
      <c r="D8" s="574"/>
      <c r="E8" s="574"/>
      <c r="F8" s="574"/>
      <c r="G8" s="574"/>
      <c r="H8" s="574"/>
      <c r="I8" s="574"/>
      <c r="J8" s="574"/>
      <c r="K8" s="574"/>
      <c r="L8" s="5"/>
      <c r="M8" s="5"/>
      <c r="N8" s="5"/>
      <c r="O8" s="5"/>
      <c r="P8" s="5"/>
      <c r="Q8" s="5"/>
      <c r="R8" s="5"/>
      <c r="S8" s="5"/>
      <c r="T8" s="5"/>
      <c r="U8" s="5"/>
      <c r="V8" s="5"/>
      <c r="W8" s="5"/>
      <c r="X8" s="5"/>
    </row>
    <row r="9" spans="1:24" x14ac:dyDescent="0.25">
      <c r="A9" s="5"/>
      <c r="B9" s="574"/>
      <c r="C9" s="574"/>
      <c r="D9" s="574"/>
      <c r="E9" s="574"/>
      <c r="F9" s="574"/>
      <c r="G9" s="574"/>
      <c r="H9" s="574"/>
      <c r="I9" s="574"/>
      <c r="J9" s="574"/>
      <c r="K9" s="574"/>
      <c r="L9" s="5"/>
      <c r="M9" s="5"/>
      <c r="N9" s="5"/>
      <c r="O9" s="5"/>
      <c r="P9" s="5"/>
      <c r="Q9" s="5"/>
      <c r="R9" s="5"/>
      <c r="S9" s="5"/>
      <c r="T9" s="5"/>
      <c r="U9" s="5"/>
      <c r="V9" s="5"/>
      <c r="W9" s="5"/>
      <c r="X9" s="5"/>
    </row>
    <row r="10" spans="1:24" x14ac:dyDescent="0.25">
      <c r="A10" s="5"/>
      <c r="B10" s="574"/>
      <c r="C10" s="574"/>
      <c r="D10" s="574"/>
      <c r="E10" s="574"/>
      <c r="F10" s="574"/>
      <c r="G10" s="574"/>
      <c r="H10" s="574"/>
      <c r="I10" s="574"/>
      <c r="J10" s="574"/>
      <c r="K10" s="574"/>
      <c r="L10" s="5"/>
      <c r="M10" s="5"/>
      <c r="N10" s="5"/>
      <c r="O10" s="5"/>
      <c r="P10" s="5"/>
      <c r="Q10" s="5"/>
      <c r="R10" s="5"/>
      <c r="S10" s="5"/>
      <c r="T10" s="5"/>
      <c r="U10" s="5"/>
      <c r="V10" s="5"/>
      <c r="W10" s="5"/>
      <c r="X10" s="5"/>
    </row>
    <row r="11" spans="1:24" x14ac:dyDescent="0.25">
      <c r="A11" s="5"/>
      <c r="B11" s="574"/>
      <c r="C11" s="574"/>
      <c r="D11" s="574"/>
      <c r="E11" s="574"/>
      <c r="F11" s="574"/>
      <c r="G11" s="574"/>
      <c r="H11" s="574"/>
      <c r="I11" s="574"/>
      <c r="J11" s="574"/>
      <c r="K11" s="574"/>
      <c r="L11" s="5"/>
      <c r="M11" s="5"/>
      <c r="N11" s="5"/>
      <c r="O11" s="5"/>
      <c r="P11" s="5"/>
      <c r="Q11" s="5"/>
      <c r="R11" s="5"/>
      <c r="S11" s="5"/>
      <c r="T11" s="5"/>
      <c r="U11" s="5"/>
      <c r="V11" s="5"/>
      <c r="W11" s="5"/>
      <c r="X11" s="5"/>
    </row>
    <row r="12" spans="1:24" x14ac:dyDescent="0.25">
      <c r="A12" s="5"/>
      <c r="B12" s="574"/>
      <c r="C12" s="574"/>
      <c r="D12" s="574"/>
      <c r="E12" s="574"/>
      <c r="F12" s="574"/>
      <c r="G12" s="574"/>
      <c r="H12" s="574"/>
      <c r="I12" s="574"/>
      <c r="J12" s="574"/>
      <c r="K12" s="574"/>
      <c r="L12" s="5"/>
      <c r="M12" s="5"/>
      <c r="N12" s="5"/>
      <c r="O12" s="5"/>
      <c r="P12" s="5"/>
      <c r="Q12" s="5"/>
      <c r="R12" s="5"/>
      <c r="S12" s="5"/>
      <c r="T12" s="5"/>
      <c r="U12" s="5"/>
      <c r="V12" s="5"/>
      <c r="W12" s="5"/>
      <c r="X12" s="5"/>
    </row>
    <row r="13" spans="1:24" x14ac:dyDescent="0.25">
      <c r="A13" s="5"/>
      <c r="B13" s="574"/>
      <c r="C13" s="574"/>
      <c r="D13" s="574"/>
      <c r="E13" s="574"/>
      <c r="F13" s="574"/>
      <c r="G13" s="574"/>
      <c r="H13" s="574"/>
      <c r="I13" s="574"/>
      <c r="J13" s="574"/>
      <c r="K13" s="574"/>
      <c r="L13" s="5"/>
      <c r="M13" s="5"/>
      <c r="N13" s="5"/>
      <c r="O13" s="5"/>
      <c r="P13" s="5"/>
      <c r="Q13" s="5"/>
      <c r="R13" s="5"/>
      <c r="S13" s="5"/>
      <c r="T13" s="5"/>
      <c r="U13" s="5"/>
      <c r="V13" s="5"/>
      <c r="W13" s="5"/>
      <c r="X13" s="5"/>
    </row>
    <row r="14" spans="1:24" x14ac:dyDescent="0.25">
      <c r="A14" s="5"/>
      <c r="B14" s="574"/>
      <c r="C14" s="574"/>
      <c r="D14" s="574"/>
      <c r="E14" s="574"/>
      <c r="F14" s="574"/>
      <c r="G14" s="574"/>
      <c r="H14" s="574"/>
      <c r="I14" s="574"/>
      <c r="J14" s="574"/>
      <c r="K14" s="574"/>
      <c r="L14" s="5"/>
      <c r="M14" s="5"/>
      <c r="N14" s="5"/>
      <c r="O14" s="5"/>
      <c r="P14" s="5"/>
      <c r="Q14" s="5"/>
      <c r="R14" s="5"/>
      <c r="S14" s="5"/>
      <c r="T14" s="5"/>
      <c r="U14" s="5"/>
      <c r="V14" s="5"/>
      <c r="W14" s="5"/>
      <c r="X14" s="5"/>
    </row>
    <row r="15" spans="1:24" x14ac:dyDescent="0.25">
      <c r="A15" s="5"/>
      <c r="B15" s="574"/>
      <c r="C15" s="574"/>
      <c r="D15" s="574"/>
      <c r="E15" s="574"/>
      <c r="F15" s="574"/>
      <c r="G15" s="574"/>
      <c r="H15" s="574"/>
      <c r="I15" s="574"/>
      <c r="J15" s="574"/>
      <c r="K15" s="574"/>
      <c r="L15" s="5"/>
      <c r="M15" s="5"/>
      <c r="N15" s="5"/>
      <c r="O15" s="5"/>
      <c r="P15" s="5"/>
      <c r="Q15" s="5"/>
      <c r="R15" s="5"/>
      <c r="S15" s="5"/>
      <c r="T15" s="5"/>
      <c r="U15" s="5"/>
      <c r="V15" s="5"/>
      <c r="W15" s="5"/>
      <c r="X15" s="5"/>
    </row>
    <row r="16" spans="1:24" x14ac:dyDescent="0.25">
      <c r="A16" s="5"/>
      <c r="B16" s="574"/>
      <c r="C16" s="574"/>
      <c r="D16" s="574"/>
      <c r="E16" s="574"/>
      <c r="F16" s="574"/>
      <c r="G16" s="574"/>
      <c r="H16" s="574"/>
      <c r="I16" s="574"/>
      <c r="J16" s="574"/>
      <c r="K16" s="574"/>
      <c r="L16" s="5"/>
      <c r="M16" s="5"/>
      <c r="N16" s="5"/>
      <c r="O16" s="5"/>
      <c r="P16" s="5"/>
      <c r="Q16" s="5"/>
      <c r="R16" s="5"/>
      <c r="S16" s="5"/>
      <c r="T16" s="5"/>
      <c r="U16" s="5"/>
      <c r="V16" s="5"/>
      <c r="W16" s="5"/>
      <c r="X16" s="5"/>
    </row>
    <row r="17" spans="1:24" x14ac:dyDescent="0.25">
      <c r="A17" s="5"/>
      <c r="B17" s="574"/>
      <c r="C17" s="574"/>
      <c r="D17" s="574"/>
      <c r="E17" s="574"/>
      <c r="F17" s="574"/>
      <c r="G17" s="574"/>
      <c r="H17" s="574"/>
      <c r="I17" s="574"/>
      <c r="J17" s="574"/>
      <c r="K17" s="574"/>
      <c r="L17" s="5"/>
      <c r="M17" s="5"/>
      <c r="N17" s="5"/>
      <c r="O17" s="5"/>
      <c r="P17" s="5"/>
      <c r="Q17" s="5"/>
      <c r="R17" s="5"/>
      <c r="S17" s="5"/>
      <c r="T17" s="5"/>
      <c r="U17" s="5"/>
      <c r="V17" s="5"/>
      <c r="W17" s="5"/>
      <c r="X17" s="5"/>
    </row>
    <row r="18" spans="1:24" x14ac:dyDescent="0.25">
      <c r="A18" s="5"/>
      <c r="B18" s="574"/>
      <c r="C18" s="574"/>
      <c r="D18" s="574"/>
      <c r="E18" s="574"/>
      <c r="F18" s="574"/>
      <c r="G18" s="574"/>
      <c r="H18" s="574"/>
      <c r="I18" s="574"/>
      <c r="J18" s="574"/>
      <c r="K18" s="574"/>
      <c r="L18" s="5"/>
      <c r="M18" s="5"/>
      <c r="N18" s="5"/>
      <c r="O18" s="5"/>
      <c r="P18" s="5"/>
      <c r="Q18" s="5"/>
      <c r="R18" s="5"/>
      <c r="S18" s="5"/>
      <c r="T18" s="5"/>
      <c r="U18" s="5"/>
      <c r="V18" s="5"/>
      <c r="W18" s="5"/>
      <c r="X18" s="5"/>
    </row>
    <row r="19" spans="1:24" x14ac:dyDescent="0.25">
      <c r="A19" s="5"/>
      <c r="B19" s="574"/>
      <c r="C19" s="574"/>
      <c r="D19" s="574"/>
      <c r="E19" s="574"/>
      <c r="F19" s="574"/>
      <c r="G19" s="574"/>
      <c r="H19" s="574"/>
      <c r="I19" s="574"/>
      <c r="J19" s="574"/>
      <c r="K19" s="574"/>
      <c r="L19" s="5"/>
      <c r="M19" s="5"/>
      <c r="N19" s="5"/>
      <c r="O19" s="5"/>
      <c r="P19" s="5"/>
      <c r="Q19" s="5"/>
      <c r="R19" s="5"/>
      <c r="S19" s="5"/>
      <c r="T19" s="5"/>
      <c r="U19" s="5"/>
      <c r="V19" s="5"/>
      <c r="W19" s="5"/>
      <c r="X19" s="5"/>
    </row>
    <row r="20" spans="1:24" x14ac:dyDescent="0.25">
      <c r="A20" s="5"/>
      <c r="B20" s="574"/>
      <c r="C20" s="574"/>
      <c r="D20" s="574"/>
      <c r="E20" s="574"/>
      <c r="F20" s="574"/>
      <c r="G20" s="574"/>
      <c r="H20" s="574"/>
      <c r="I20" s="574"/>
      <c r="J20" s="574"/>
      <c r="K20" s="574"/>
      <c r="L20" s="5"/>
      <c r="M20" s="5"/>
      <c r="N20" s="5"/>
      <c r="O20" s="5"/>
      <c r="P20" s="5"/>
      <c r="Q20" s="5"/>
      <c r="R20" s="5"/>
      <c r="S20" s="5"/>
      <c r="T20" s="5"/>
      <c r="U20" s="5"/>
      <c r="V20" s="5"/>
      <c r="W20" s="5"/>
      <c r="X20" s="5"/>
    </row>
    <row r="21" spans="1:24" x14ac:dyDescent="0.25">
      <c r="A21" s="5"/>
      <c r="B21" s="574"/>
      <c r="C21" s="574"/>
      <c r="D21" s="574"/>
      <c r="E21" s="574"/>
      <c r="F21" s="574"/>
      <c r="G21" s="574"/>
      <c r="H21" s="574"/>
      <c r="I21" s="574"/>
      <c r="J21" s="574"/>
      <c r="K21" s="574"/>
      <c r="L21" s="5"/>
      <c r="M21" s="5"/>
      <c r="N21" s="5"/>
      <c r="O21" s="5"/>
      <c r="P21" s="5"/>
      <c r="Q21" s="5"/>
      <c r="R21" s="5"/>
      <c r="S21" s="5"/>
      <c r="T21" s="5"/>
      <c r="U21" s="5"/>
      <c r="V21" s="5"/>
      <c r="W21" s="5"/>
      <c r="X21" s="5"/>
    </row>
    <row r="22" spans="1:24" x14ac:dyDescent="0.25">
      <c r="A22" s="5"/>
      <c r="B22" s="574"/>
      <c r="C22" s="574"/>
      <c r="D22" s="574"/>
      <c r="E22" s="574"/>
      <c r="F22" s="574"/>
      <c r="G22" s="574"/>
      <c r="H22" s="574"/>
      <c r="I22" s="574"/>
      <c r="J22" s="574"/>
      <c r="K22" s="574"/>
      <c r="L22" s="5"/>
      <c r="M22" s="5"/>
      <c r="N22" s="5"/>
      <c r="O22" s="5"/>
      <c r="P22" s="5"/>
      <c r="Q22" s="5"/>
      <c r="R22" s="5"/>
      <c r="S22" s="5"/>
      <c r="T22" s="5"/>
      <c r="U22" s="5"/>
      <c r="V22" s="5"/>
      <c r="W22" s="5"/>
      <c r="X22" s="5"/>
    </row>
    <row r="23" spans="1:24" x14ac:dyDescent="0.25">
      <c r="A23" s="5"/>
      <c r="B23" s="574"/>
      <c r="C23" s="574"/>
      <c r="D23" s="574"/>
      <c r="E23" s="574"/>
      <c r="F23" s="574"/>
      <c r="G23" s="574"/>
      <c r="H23" s="574"/>
      <c r="I23" s="574"/>
      <c r="J23" s="574"/>
      <c r="K23" s="574"/>
      <c r="L23" s="5"/>
      <c r="M23" s="5"/>
      <c r="N23" s="5"/>
      <c r="O23" s="5"/>
      <c r="P23" s="5"/>
      <c r="Q23" s="5"/>
      <c r="R23" s="5"/>
      <c r="S23" s="5"/>
      <c r="T23" s="5"/>
      <c r="U23" s="5"/>
      <c r="V23" s="5"/>
      <c r="W23" s="5"/>
      <c r="X23" s="5"/>
    </row>
    <row r="24" spans="1:24" x14ac:dyDescent="0.25">
      <c r="A24" s="5"/>
      <c r="B24" s="5"/>
      <c r="C24" s="5"/>
      <c r="D24" s="5"/>
      <c r="E24" s="5"/>
      <c r="F24" s="5"/>
      <c r="G24" s="5"/>
      <c r="H24" s="5"/>
      <c r="I24" s="5"/>
      <c r="J24" s="5"/>
      <c r="K24" s="5"/>
      <c r="L24" s="5"/>
      <c r="M24" s="5"/>
      <c r="N24" s="5"/>
      <c r="O24" s="5"/>
      <c r="P24" s="5"/>
      <c r="Q24" s="5"/>
      <c r="R24" s="5"/>
      <c r="S24" s="5"/>
      <c r="T24" s="5"/>
      <c r="U24" s="5"/>
      <c r="V24" s="5"/>
      <c r="W24" s="5"/>
      <c r="X24" s="5"/>
    </row>
    <row r="25" spans="1:24" x14ac:dyDescent="0.25">
      <c r="A25" s="5"/>
      <c r="B25" s="5"/>
      <c r="C25" s="5"/>
      <c r="D25" s="5"/>
      <c r="E25" s="5"/>
      <c r="F25" s="5"/>
      <c r="G25" s="5"/>
      <c r="H25" s="5"/>
      <c r="I25" s="5"/>
      <c r="J25" s="5"/>
      <c r="K25" s="5"/>
      <c r="L25" s="5"/>
      <c r="M25" s="5"/>
      <c r="N25" s="5"/>
      <c r="O25" s="5"/>
      <c r="P25" s="5"/>
      <c r="Q25" s="5"/>
      <c r="R25" s="5"/>
      <c r="S25" s="5"/>
      <c r="T25" s="5"/>
      <c r="U25" s="5"/>
      <c r="V25" s="5"/>
      <c r="W25" s="5"/>
      <c r="X25" s="5"/>
    </row>
    <row r="26" spans="1:24" x14ac:dyDescent="0.25">
      <c r="A26" s="5"/>
      <c r="B26" s="5"/>
      <c r="C26" s="5"/>
      <c r="D26" s="5"/>
      <c r="E26" s="5"/>
      <c r="F26" s="5"/>
      <c r="G26" s="5"/>
      <c r="H26" s="5"/>
      <c r="I26" s="5"/>
      <c r="J26" s="5"/>
      <c r="K26" s="5"/>
      <c r="L26" s="5"/>
      <c r="M26" s="5"/>
      <c r="N26" s="5"/>
      <c r="O26" s="5"/>
      <c r="P26" s="5"/>
      <c r="Q26" s="5"/>
      <c r="R26" s="5"/>
      <c r="S26" s="5"/>
      <c r="T26" s="5"/>
      <c r="U26" s="5"/>
      <c r="V26" s="5"/>
      <c r="W26" s="5"/>
      <c r="X26" s="5"/>
    </row>
    <row r="27" spans="1:24" x14ac:dyDescent="0.25">
      <c r="A27" s="5"/>
      <c r="B27" s="575" t="s">
        <v>57</v>
      </c>
      <c r="C27" s="575"/>
      <c r="D27" s="575"/>
      <c r="E27" s="575"/>
      <c r="F27" s="575"/>
      <c r="G27" s="575"/>
      <c r="H27" s="575"/>
      <c r="I27" s="575"/>
      <c r="J27" s="576" t="s">
        <v>416</v>
      </c>
      <c r="K27" s="576"/>
      <c r="L27" s="5"/>
      <c r="M27" s="5"/>
      <c r="N27" s="5"/>
      <c r="O27" s="5"/>
      <c r="P27" s="5"/>
      <c r="Q27" s="5"/>
      <c r="R27" s="5"/>
      <c r="S27" s="5"/>
      <c r="T27" s="5"/>
      <c r="U27" s="5"/>
      <c r="V27" s="5"/>
      <c r="W27" s="5"/>
      <c r="X27" s="5"/>
    </row>
    <row r="28" spans="1:24" x14ac:dyDescent="0.25">
      <c r="A28" s="5"/>
      <c r="B28" s="5"/>
      <c r="C28" s="5"/>
      <c r="D28" s="5"/>
      <c r="E28" s="5"/>
      <c r="F28" s="5"/>
      <c r="G28" s="5"/>
      <c r="H28" s="5"/>
      <c r="I28" s="5"/>
      <c r="J28" s="5"/>
      <c r="K28" s="5"/>
      <c r="L28" s="5"/>
      <c r="M28" s="5"/>
      <c r="N28" s="5"/>
      <c r="O28" s="5"/>
      <c r="P28" s="5"/>
      <c r="Q28" s="5"/>
      <c r="R28" s="5"/>
      <c r="S28" s="5"/>
      <c r="T28" s="5"/>
      <c r="U28" s="5"/>
      <c r="V28" s="5"/>
      <c r="W28" s="5"/>
      <c r="X28" s="5"/>
    </row>
    <row r="29" spans="1:24" x14ac:dyDescent="0.25">
      <c r="A29" s="5"/>
      <c r="B29" s="5"/>
      <c r="C29" s="5"/>
      <c r="D29" s="5"/>
      <c r="E29" s="5"/>
      <c r="F29" s="5"/>
      <c r="G29" s="5"/>
      <c r="H29" s="5"/>
      <c r="I29" s="5"/>
      <c r="J29" s="5"/>
      <c r="K29" s="5"/>
      <c r="L29" s="5"/>
      <c r="M29" s="5"/>
      <c r="N29" s="5"/>
      <c r="O29" s="5"/>
      <c r="P29" s="5"/>
      <c r="Q29" s="5"/>
      <c r="R29" s="5"/>
      <c r="S29" s="5"/>
      <c r="T29" s="5"/>
      <c r="U29" s="5"/>
      <c r="V29" s="5"/>
      <c r="W29" s="5"/>
      <c r="X29" s="5"/>
    </row>
    <row r="30" spans="1:24" x14ac:dyDescent="0.25">
      <c r="A30" s="5"/>
      <c r="B30" s="5"/>
      <c r="C30" s="5"/>
      <c r="D30" s="5"/>
      <c r="E30" s="5"/>
      <c r="F30" s="5"/>
      <c r="G30" s="5"/>
      <c r="H30" s="5"/>
      <c r="I30" s="5"/>
      <c r="J30" s="5"/>
      <c r="K30" s="5"/>
      <c r="L30" s="5"/>
      <c r="M30" s="5"/>
      <c r="N30" s="5"/>
      <c r="O30" s="5"/>
      <c r="P30" s="5"/>
      <c r="Q30" s="5"/>
      <c r="R30" s="5"/>
      <c r="S30" s="5"/>
      <c r="T30" s="5"/>
      <c r="U30" s="5"/>
      <c r="V30" s="5"/>
      <c r="W30" s="5"/>
      <c r="X30" s="5"/>
    </row>
    <row r="31" spans="1:24" x14ac:dyDescent="0.25">
      <c r="A31" s="5"/>
      <c r="B31" s="577" t="s">
        <v>408</v>
      </c>
      <c r="C31" s="577"/>
      <c r="D31" s="410"/>
      <c r="E31" s="5"/>
      <c r="F31" s="5"/>
      <c r="G31" s="5"/>
      <c r="H31" s="5" t="s">
        <v>409</v>
      </c>
      <c r="I31" s="5"/>
      <c r="J31" s="5" t="s">
        <v>410</v>
      </c>
      <c r="K31" s="411"/>
      <c r="L31" s="5"/>
      <c r="M31" s="5"/>
      <c r="N31" s="5"/>
      <c r="O31" s="5"/>
      <c r="P31" s="5"/>
      <c r="Q31" s="5"/>
      <c r="R31" s="5"/>
      <c r="S31" s="5"/>
      <c r="T31" s="5"/>
      <c r="U31" s="5"/>
      <c r="V31" s="5"/>
      <c r="W31" s="5"/>
      <c r="X31" s="5"/>
    </row>
    <row r="32" spans="1:24" x14ac:dyDescent="0.25">
      <c r="A32" s="5"/>
      <c r="B32" s="570" t="s">
        <v>411</v>
      </c>
      <c r="C32" s="570"/>
      <c r="D32" s="570"/>
      <c r="E32" s="570"/>
      <c r="F32" s="570"/>
      <c r="G32" s="5"/>
      <c r="H32" s="5"/>
      <c r="I32" s="5"/>
      <c r="J32" s="5"/>
      <c r="K32" s="5"/>
      <c r="L32" s="5"/>
      <c r="M32" s="5"/>
      <c r="N32" s="5"/>
      <c r="O32" s="5"/>
      <c r="P32" s="5"/>
      <c r="Q32" s="5"/>
      <c r="R32" s="5"/>
      <c r="S32" s="5"/>
      <c r="T32" s="5"/>
      <c r="U32" s="5"/>
      <c r="V32" s="5"/>
      <c r="W32" s="5"/>
      <c r="X32" s="5"/>
    </row>
    <row r="33" spans="1:24" x14ac:dyDescent="0.25">
      <c r="A33" s="5"/>
      <c r="B33" s="570" t="s">
        <v>412</v>
      </c>
      <c r="C33" s="570"/>
      <c r="D33" s="570"/>
      <c r="E33" s="570"/>
      <c r="F33" s="570"/>
      <c r="G33" s="5"/>
      <c r="H33" s="5"/>
      <c r="I33" s="5"/>
      <c r="J33" s="5"/>
      <c r="K33" s="5"/>
      <c r="L33" s="5"/>
      <c r="M33" s="5"/>
      <c r="N33" s="5"/>
      <c r="O33" s="5"/>
      <c r="P33" s="5"/>
      <c r="Q33" s="5"/>
      <c r="R33" s="5"/>
      <c r="S33" s="5"/>
      <c r="T33" s="5"/>
      <c r="U33" s="5"/>
      <c r="V33" s="5"/>
      <c r="W33" s="5"/>
      <c r="X33" s="5"/>
    </row>
    <row r="34" spans="1:24" x14ac:dyDescent="0.25">
      <c r="A34" s="5"/>
      <c r="B34" s="570" t="s">
        <v>413</v>
      </c>
      <c r="C34" s="570"/>
      <c r="D34" s="570"/>
      <c r="E34" s="570"/>
      <c r="F34" s="570"/>
      <c r="G34" s="5"/>
      <c r="H34" s="5"/>
      <c r="I34" s="5"/>
      <c r="J34" s="5"/>
      <c r="K34" s="5"/>
      <c r="L34" s="5"/>
      <c r="M34" s="5"/>
      <c r="N34" s="5"/>
      <c r="O34" s="5"/>
      <c r="P34" s="5"/>
      <c r="Q34" s="5"/>
      <c r="R34" s="5"/>
      <c r="S34" s="5"/>
      <c r="T34" s="5"/>
      <c r="U34" s="5"/>
      <c r="V34" s="5"/>
      <c r="W34" s="5"/>
      <c r="X34" s="5"/>
    </row>
    <row r="35" spans="1:24" x14ac:dyDescent="0.25">
      <c r="A35" s="5"/>
      <c r="B35" s="570" t="s">
        <v>414</v>
      </c>
      <c r="C35" s="570"/>
      <c r="D35" s="570"/>
      <c r="E35" s="570"/>
      <c r="F35" s="570"/>
      <c r="G35" s="5"/>
      <c r="H35" s="5"/>
      <c r="I35" s="5"/>
      <c r="J35" s="5"/>
      <c r="K35" s="5"/>
      <c r="L35" s="5"/>
      <c r="M35" s="5"/>
      <c r="N35" s="5"/>
      <c r="O35" s="5"/>
      <c r="P35" s="5"/>
      <c r="Q35" s="5"/>
      <c r="R35" s="5"/>
      <c r="S35" s="5"/>
      <c r="T35" s="5"/>
      <c r="U35" s="5"/>
      <c r="V35" s="5"/>
      <c r="W35" s="5"/>
      <c r="X35" s="5"/>
    </row>
    <row r="36" spans="1:24" x14ac:dyDescent="0.25">
      <c r="A36" s="5"/>
      <c r="B36" s="5"/>
      <c r="C36" s="5"/>
      <c r="D36" s="5"/>
      <c r="E36" s="5"/>
      <c r="F36" s="5"/>
      <c r="G36" s="5"/>
      <c r="H36" s="5"/>
      <c r="I36" s="5"/>
      <c r="J36" s="5"/>
      <c r="K36" s="5"/>
      <c r="L36" s="5"/>
      <c r="M36" s="5"/>
      <c r="N36" s="5"/>
      <c r="O36" s="5"/>
      <c r="P36" s="5"/>
      <c r="Q36" s="5"/>
      <c r="R36" s="5"/>
      <c r="S36" s="5"/>
      <c r="T36" s="5"/>
      <c r="U36" s="5"/>
      <c r="V36" s="5"/>
      <c r="W36" s="5"/>
      <c r="X36" s="5"/>
    </row>
    <row r="37" spans="1:24" hidden="1" x14ac:dyDescent="0.25">
      <c r="A37" s="5"/>
      <c r="B37" s="5"/>
      <c r="C37" s="5"/>
      <c r="D37" s="5"/>
      <c r="E37" s="5"/>
      <c r="F37" s="5"/>
      <c r="G37" s="5"/>
      <c r="H37" s="5"/>
      <c r="I37" s="5"/>
      <c r="J37" s="5"/>
      <c r="K37" s="5"/>
      <c r="L37" s="5"/>
      <c r="M37" s="5"/>
      <c r="N37" s="5"/>
      <c r="O37" s="5"/>
      <c r="P37" s="5"/>
      <c r="Q37" s="5"/>
      <c r="R37" s="5"/>
      <c r="S37" s="5"/>
      <c r="T37" s="5"/>
      <c r="U37" s="5"/>
      <c r="V37" s="5"/>
      <c r="W37" s="5"/>
      <c r="X37" s="5"/>
    </row>
  </sheetData>
  <sheetProtection algorithmName="SHA-512" hashValue="+vRn1dusiiuc4ceDl7B6SUCVn1EkbfvVYAkasgSNiVDNk0SiKgL9C6juCOZWGw2rK1luqqBfYQNEqiR9CI4Qpg==" saltValue="Je2MaqbDvbkAEuM//7bxRA==" spinCount="100000" sheet="1" objects="1" scenarios="1"/>
  <mergeCells count="9">
    <mergeCell ref="B33:F33"/>
    <mergeCell ref="B34:F34"/>
    <mergeCell ref="B35:F35"/>
    <mergeCell ref="A2:L4"/>
    <mergeCell ref="B6:K23"/>
    <mergeCell ref="B27:I27"/>
    <mergeCell ref="J27:K27"/>
    <mergeCell ref="B31:C31"/>
    <mergeCell ref="B32:F32"/>
  </mergeCells>
  <conditionalFormatting sqref="J27">
    <cfRule type="cellIs" dxfId="2488" priority="1" operator="equal">
      <formula>"NAPREDNA"</formula>
    </cfRule>
    <cfRule type="cellIs" dxfId="2487" priority="2" operator="equal">
      <formula>"SREDNJA"</formula>
    </cfRule>
    <cfRule type="cellIs" dxfId="2486" priority="3" operator="equal">
      <formula>"OSNOVNA"</formula>
    </cfRule>
  </conditionalFormatting>
  <dataValidations count="1">
    <dataValidation type="list" allowBlank="1" showInputMessage="1" showErrorMessage="1" sqref="J27" xr:uid="{D8680672-FC15-4142-B7F3-3AFDF02FCF84}">
      <formula1>"OSNOVNA,SREDNJA,NAPREDNA"</formula1>
    </dataValidation>
  </dataValidations>
  <hyperlinks>
    <hyperlink ref="B32" r:id="rId1" xr:uid="{77765DAF-2D20-4855-9D7D-86E454CB7ABC}"/>
    <hyperlink ref="B32:F32" r:id="rId2" tooltip="Zakon o kibernetičkoj sigurnosti" display="Zakon o kibernetičkoj sigurnosti (NN 14/2024)" xr:uid="{D2E5E02C-9584-4609-8B3A-C1A1F48DA402}"/>
    <hyperlink ref="B33:E33" r:id="rId3" tooltip="Uredba o kibernetičkoj sigurnosti" display="Uredba o kibernetičkoj sigurnosti" xr:uid="{ECAF09F6-FE8A-47A1-8B58-AF660130E555}"/>
    <hyperlink ref="B34:E34" r:id="rId4" tooltip="Sigurnosno-obavještajna agencija " display="NCSC" xr:uid="{A4465685-148E-49AF-99C1-388ADD1B2DA7}"/>
    <hyperlink ref="B35:E35" r:id="rId5" tooltip="Zavod za sigurnost informacijskih sustava" display="Zavod za sigurnost informacijskih sustava" xr:uid="{AADE7472-0B84-4E32-BC28-D2105942EC59}"/>
    <hyperlink ref="B34:F34" r:id="rId6" tooltip="NCSC-HR" display="Nacionalni centar za kibernetičku sigurnost" xr:uid="{3A301796-EF5E-4C7A-BA30-C3661095D577}"/>
    <hyperlink ref="B35:F35" r:id="rId7" tooltip="ZSIS" display="Zavod za sigurnost informacijskih sustava" xr:uid="{1077A78D-E4E7-40F3-872D-34F448DD9FF4}"/>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7F5D4-0452-4D43-96F4-0EDE85CC542B}">
  <sheetPr>
    <tabColor theme="5" tint="0.79998168889431442"/>
  </sheetPr>
  <dimension ref="A1:AE295"/>
  <sheetViews>
    <sheetView zoomScale="70" zoomScaleNormal="70" workbookViewId="0">
      <pane ySplit="1" topLeftCell="A2" activePane="bottomLeft" state="frozen"/>
      <selection pane="bottomLeft"/>
    </sheetView>
  </sheetViews>
  <sheetFormatPr defaultRowHeight="15" x14ac:dyDescent="0.25"/>
  <cols>
    <col min="2" max="2" width="38.7109375" customWidth="1"/>
    <col min="3" max="3" width="9.140625" style="51" customWidth="1"/>
    <col min="4" max="4" width="82.140625" customWidth="1"/>
    <col min="5" max="5" width="21.7109375" customWidth="1"/>
    <col min="6" max="6" width="22.140625" customWidth="1"/>
    <col min="7" max="7" width="38.42578125" style="61" customWidth="1"/>
    <col min="8" max="8" width="24.42578125" bestFit="1" customWidth="1"/>
    <col min="9" max="9" width="24.28515625" bestFit="1" customWidth="1"/>
    <col min="10" max="10" width="17.42578125" customWidth="1"/>
    <col min="11" max="13" width="17.85546875" customWidth="1"/>
    <col min="14" max="14" width="16.28515625" customWidth="1"/>
    <col min="15" max="15" width="50.7109375" customWidth="1"/>
    <col min="17" max="17" width="25.42578125" style="230" customWidth="1"/>
    <col min="18" max="18" width="13.28515625" customWidth="1"/>
    <col min="19" max="19" width="16.7109375" customWidth="1"/>
    <col min="20" max="20" width="36.42578125" customWidth="1"/>
    <col min="21" max="21" width="36.140625" customWidth="1"/>
  </cols>
  <sheetData>
    <row r="1" spans="1:31" ht="45.75" thickBot="1" x14ac:dyDescent="0.3">
      <c r="A1" s="2"/>
      <c r="B1" s="3" t="s">
        <v>1</v>
      </c>
      <c r="C1" s="50" t="s">
        <v>0</v>
      </c>
      <c r="D1" s="3" t="s">
        <v>2</v>
      </c>
      <c r="E1" s="3" t="s">
        <v>3</v>
      </c>
      <c r="F1" s="4" t="s">
        <v>324</v>
      </c>
      <c r="G1" s="4" t="s">
        <v>4</v>
      </c>
      <c r="H1" s="4" t="s">
        <v>51</v>
      </c>
      <c r="I1" s="4" t="s">
        <v>52</v>
      </c>
      <c r="J1" s="4" t="s">
        <v>54</v>
      </c>
      <c r="K1" s="4" t="s">
        <v>8</v>
      </c>
      <c r="L1" s="4" t="s">
        <v>9</v>
      </c>
      <c r="M1" s="13" t="s">
        <v>53</v>
      </c>
      <c r="N1" s="124" t="s">
        <v>55</v>
      </c>
      <c r="O1" s="125" t="s">
        <v>329</v>
      </c>
      <c r="Q1" s="175"/>
      <c r="R1" s="175"/>
      <c r="S1" s="175"/>
      <c r="T1" s="175"/>
      <c r="U1" s="175"/>
    </row>
    <row r="2" spans="1:31" ht="63" customHeight="1" x14ac:dyDescent="0.4">
      <c r="A2" s="758">
        <v>1</v>
      </c>
      <c r="B2" s="759" t="s">
        <v>10</v>
      </c>
      <c r="C2" s="787" t="s">
        <v>11</v>
      </c>
      <c r="D2" s="789" t="s">
        <v>32</v>
      </c>
      <c r="E2" s="791" t="s">
        <v>6</v>
      </c>
      <c r="F2" s="791" t="s">
        <v>7</v>
      </c>
      <c r="G2" s="60" t="s">
        <v>45</v>
      </c>
      <c r="H2" s="259"/>
      <c r="I2" s="259"/>
      <c r="J2" s="368">
        <f>IF(AND(ISNUMBER(H2),ISNUMBER(I2)),AVERAGE(H2:I2),0)</f>
        <v>0</v>
      </c>
      <c r="K2" s="778" t="e">
        <f>ROUND(AVERAGE(H2:H3),2)</f>
        <v>#DIV/0!</v>
      </c>
      <c r="L2" s="778" t="e">
        <f>ROUND(AVERAGE(I2:I3),2)</f>
        <v>#DIV/0!</v>
      </c>
      <c r="M2" s="780" t="e">
        <f>ROUND(AVERAGE(K2:L3),2)</f>
        <v>#DIV/0!</v>
      </c>
      <c r="N2" s="781" t="str">
        <f>IFERROR(ROUND(AVERAGE(M2:M9,M12),2),"")</f>
        <v/>
      </c>
      <c r="O2" s="784"/>
      <c r="Q2" s="132"/>
      <c r="T2" s="61"/>
      <c r="U2" s="61"/>
    </row>
    <row r="3" spans="1:31" ht="61.5" customHeight="1" x14ac:dyDescent="0.4">
      <c r="A3" s="630"/>
      <c r="B3" s="760"/>
      <c r="C3" s="788"/>
      <c r="D3" s="790"/>
      <c r="E3" s="792"/>
      <c r="F3" s="792"/>
      <c r="G3" s="176" t="s">
        <v>56</v>
      </c>
      <c r="H3" s="260"/>
      <c r="I3" s="260"/>
      <c r="J3" s="369">
        <f>IF(AND(ISNUMBER(H3),ISNUMBER(I3)),AVERAGE(H3:I3),0)</f>
        <v>0</v>
      </c>
      <c r="K3" s="779"/>
      <c r="L3" s="779"/>
      <c r="M3" s="606"/>
      <c r="N3" s="782"/>
      <c r="O3" s="582"/>
      <c r="Q3" s="132"/>
      <c r="T3" s="118"/>
      <c r="U3" s="118"/>
      <c r="V3" s="118"/>
      <c r="W3" s="118"/>
      <c r="X3" s="118"/>
      <c r="Y3" s="118"/>
      <c r="Z3" s="118"/>
      <c r="AA3" s="118"/>
      <c r="AB3" s="118"/>
      <c r="AC3" s="118"/>
      <c r="AD3" s="118"/>
      <c r="AE3" s="118"/>
    </row>
    <row r="4" spans="1:31" ht="45" x14ac:dyDescent="0.4">
      <c r="A4" s="630"/>
      <c r="B4" s="760"/>
      <c r="C4" s="767" t="s">
        <v>12</v>
      </c>
      <c r="D4" s="769" t="s">
        <v>31</v>
      </c>
      <c r="E4" s="765" t="s">
        <v>6</v>
      </c>
      <c r="F4" s="786" t="s">
        <v>7</v>
      </c>
      <c r="G4" s="17" t="s">
        <v>46</v>
      </c>
      <c r="H4" s="261"/>
      <c r="I4" s="261"/>
      <c r="J4" s="370">
        <f>IF(AND(ISNUMBER(H4),ISNUMBER(I4)),AVERAGE(H4:I4),0)</f>
        <v>0</v>
      </c>
      <c r="K4" s="740" t="e">
        <f>ROUND(AVERAGE(H4:H5),2)</f>
        <v>#DIV/0!</v>
      </c>
      <c r="L4" s="740" t="e">
        <f>ROUND(AVERAGE(I4:I5),2)</f>
        <v>#DIV/0!</v>
      </c>
      <c r="M4" s="743" t="e">
        <f>ROUND(AVERAGE(K4:L5),2)</f>
        <v>#DIV/0!</v>
      </c>
      <c r="N4" s="782"/>
      <c r="O4" s="582"/>
      <c r="P4" s="16"/>
      <c r="Q4" s="132"/>
      <c r="R4" s="119"/>
      <c r="S4" s="119"/>
      <c r="T4" s="118"/>
      <c r="U4" s="118"/>
      <c r="V4" s="118"/>
      <c r="W4" s="118"/>
      <c r="X4" s="118"/>
      <c r="Y4" s="118"/>
      <c r="Z4" s="118"/>
      <c r="AA4" s="118"/>
      <c r="AB4" s="118"/>
      <c r="AC4" s="118"/>
      <c r="AD4" s="118"/>
      <c r="AE4" s="118"/>
    </row>
    <row r="5" spans="1:31" ht="45" x14ac:dyDescent="0.4">
      <c r="A5" s="630"/>
      <c r="B5" s="760"/>
      <c r="C5" s="774"/>
      <c r="D5" s="785"/>
      <c r="E5" s="775"/>
      <c r="F5" s="786"/>
      <c r="G5" s="15" t="s">
        <v>47</v>
      </c>
      <c r="H5" s="262"/>
      <c r="I5" s="262"/>
      <c r="J5" s="563">
        <f t="shared" ref="J5:J66" si="0">IF(AND(ISNUMBER(H5),ISNUMBER(I5)),AVERAGE(H5:I5),0)</f>
        <v>0</v>
      </c>
      <c r="K5" s="776"/>
      <c r="L5" s="776"/>
      <c r="M5" s="777"/>
      <c r="N5" s="782"/>
      <c r="O5" s="582"/>
      <c r="P5" s="1"/>
      <c r="Q5" s="132"/>
      <c r="R5" s="119"/>
      <c r="S5" s="119"/>
      <c r="T5" s="118"/>
      <c r="U5" s="118"/>
      <c r="V5" s="118"/>
      <c r="W5" s="118"/>
      <c r="X5" s="118"/>
      <c r="Y5" s="118"/>
      <c r="Z5" s="118"/>
      <c r="AA5" s="118"/>
      <c r="AB5" s="118"/>
      <c r="AC5" s="118"/>
      <c r="AD5" s="118"/>
      <c r="AE5" s="118"/>
    </row>
    <row r="6" spans="1:31" ht="54" customHeight="1" x14ac:dyDescent="0.4">
      <c r="A6" s="630"/>
      <c r="B6" s="760"/>
      <c r="C6" s="767" t="s">
        <v>13</v>
      </c>
      <c r="D6" s="769" t="s">
        <v>30</v>
      </c>
      <c r="E6" s="765" t="s">
        <v>6</v>
      </c>
      <c r="F6" s="765" t="s">
        <v>7</v>
      </c>
      <c r="G6" s="18" t="s">
        <v>48</v>
      </c>
      <c r="H6" s="263"/>
      <c r="I6" s="263"/>
      <c r="J6" s="560">
        <f t="shared" si="0"/>
        <v>0</v>
      </c>
      <c r="K6" s="740" t="e">
        <f>ROUND(AVERAGE(H6:H7),2)</f>
        <v>#DIV/0!</v>
      </c>
      <c r="L6" s="740" t="e">
        <f>ROUND(AVERAGE(I6:I7),2)</f>
        <v>#DIV/0!</v>
      </c>
      <c r="M6" s="743" t="e">
        <f>ROUND(AVERAGE(K6:L7),2)</f>
        <v>#DIV/0!</v>
      </c>
      <c r="N6" s="782"/>
      <c r="O6" s="582"/>
      <c r="P6" s="1"/>
      <c r="Q6" s="132"/>
      <c r="R6" s="119"/>
      <c r="S6" s="119"/>
      <c r="T6" s="118"/>
      <c r="U6" s="118"/>
      <c r="V6" s="118"/>
      <c r="W6" s="118"/>
      <c r="X6" s="118"/>
      <c r="Y6" s="118"/>
      <c r="Z6" s="118"/>
      <c r="AA6" s="118"/>
      <c r="AB6" s="118"/>
      <c r="AC6" s="118"/>
      <c r="AD6" s="118"/>
      <c r="AE6" s="118"/>
    </row>
    <row r="7" spans="1:31" ht="44.25" customHeight="1" x14ac:dyDescent="0.4">
      <c r="A7" s="630"/>
      <c r="B7" s="760"/>
      <c r="C7" s="768"/>
      <c r="D7" s="770"/>
      <c r="E7" s="766"/>
      <c r="F7" s="766"/>
      <c r="G7" s="19" t="s">
        <v>50</v>
      </c>
      <c r="H7" s="443"/>
      <c r="I7" s="443"/>
      <c r="J7" s="444">
        <f>IF(AND(ISNUMBER(H7),ISNUMBER(I7)),AVERAGE(H7:I7),0)</f>
        <v>0</v>
      </c>
      <c r="K7" s="741"/>
      <c r="L7" s="741"/>
      <c r="M7" s="744"/>
      <c r="N7" s="782"/>
      <c r="O7" s="582"/>
      <c r="P7" s="1"/>
      <c r="Q7" s="132"/>
      <c r="R7" s="119"/>
      <c r="S7" s="119"/>
      <c r="T7" s="118"/>
      <c r="U7" s="118"/>
      <c r="V7" s="118"/>
      <c r="W7" s="118"/>
      <c r="X7" s="118"/>
      <c r="Y7" s="118"/>
      <c r="Z7" s="118"/>
      <c r="AA7" s="118"/>
      <c r="AB7" s="118"/>
      <c r="AC7" s="118"/>
      <c r="AD7" s="118"/>
      <c r="AE7" s="118"/>
    </row>
    <row r="8" spans="1:31" ht="48" customHeight="1" x14ac:dyDescent="0.4">
      <c r="A8" s="630"/>
      <c r="B8" s="760"/>
      <c r="C8" s="767" t="s">
        <v>14</v>
      </c>
      <c r="D8" s="765" t="s">
        <v>29</v>
      </c>
      <c r="E8" s="765" t="s">
        <v>6</v>
      </c>
      <c r="F8" s="765" t="s">
        <v>7</v>
      </c>
      <c r="G8" s="17" t="s">
        <v>56</v>
      </c>
      <c r="H8" s="261"/>
      <c r="I8" s="261"/>
      <c r="J8" s="447">
        <f t="shared" si="0"/>
        <v>0</v>
      </c>
      <c r="K8" s="740" t="e">
        <f>ROUND(AVERAGE(H8:H9),2)</f>
        <v>#DIV/0!</v>
      </c>
      <c r="L8" s="740" t="e">
        <f>ROUND(AVERAGE(I8:I9),2)</f>
        <v>#DIV/0!</v>
      </c>
      <c r="M8" s="743" t="e">
        <f>ROUND(AVERAGE(K8:L9),2)</f>
        <v>#DIV/0!</v>
      </c>
      <c r="N8" s="782"/>
      <c r="O8" s="422"/>
      <c r="P8" s="1"/>
      <c r="Q8" s="132"/>
      <c r="R8" s="119"/>
      <c r="S8" s="119"/>
      <c r="T8" s="118"/>
      <c r="U8" s="118"/>
      <c r="V8" s="118"/>
      <c r="W8" s="118"/>
      <c r="X8" s="118"/>
      <c r="Y8" s="118"/>
      <c r="Z8" s="118"/>
      <c r="AA8" s="118"/>
      <c r="AB8" s="118"/>
      <c r="AC8" s="118"/>
      <c r="AD8" s="118"/>
      <c r="AE8" s="118"/>
    </row>
    <row r="9" spans="1:31" ht="45" x14ac:dyDescent="0.4">
      <c r="A9" s="630"/>
      <c r="B9" s="760"/>
      <c r="C9" s="774"/>
      <c r="D9" s="775"/>
      <c r="E9" s="775"/>
      <c r="F9" s="775"/>
      <c r="G9" s="445" t="s">
        <v>244</v>
      </c>
      <c r="H9" s="446"/>
      <c r="I9" s="446"/>
      <c r="J9" s="447">
        <f t="shared" si="0"/>
        <v>0</v>
      </c>
      <c r="K9" s="776"/>
      <c r="L9" s="776"/>
      <c r="M9" s="777"/>
      <c r="N9" s="782"/>
      <c r="O9" s="320"/>
      <c r="P9" s="121"/>
      <c r="Q9" s="132"/>
      <c r="R9" s="119"/>
      <c r="T9" s="118"/>
      <c r="U9" s="118"/>
      <c r="V9" s="118"/>
      <c r="W9" s="118"/>
      <c r="X9" s="118"/>
      <c r="Y9" s="118"/>
      <c r="Z9" s="118"/>
      <c r="AA9" s="118"/>
      <c r="AB9" s="118"/>
      <c r="AC9" s="118"/>
      <c r="AD9" s="118"/>
      <c r="AE9" s="118"/>
    </row>
    <row r="10" spans="1:31" ht="49.5" customHeight="1" x14ac:dyDescent="0.4">
      <c r="A10" s="630"/>
      <c r="B10" s="760"/>
      <c r="C10" s="173" t="s">
        <v>15</v>
      </c>
      <c r="D10" s="245" t="s">
        <v>28</v>
      </c>
      <c r="E10" s="178" t="s">
        <v>349</v>
      </c>
      <c r="F10" s="254" t="s">
        <v>396</v>
      </c>
      <c r="G10" s="18" t="s">
        <v>380</v>
      </c>
      <c r="H10" s="265"/>
      <c r="I10" s="265"/>
      <c r="J10" s="370">
        <f t="shared" si="0"/>
        <v>0</v>
      </c>
      <c r="K10" s="559" t="e">
        <f t="shared" ref="K10:L13" si="1">ROUND(AVERAGE(H10),2)</f>
        <v>#DIV/0!</v>
      </c>
      <c r="L10" s="559" t="e">
        <f t="shared" si="1"/>
        <v>#DIV/0!</v>
      </c>
      <c r="M10" s="560" t="e">
        <f>ROUND(AVERAGE(K10:L10),2)</f>
        <v>#DIV/0!</v>
      </c>
      <c r="N10" s="782"/>
      <c r="O10" s="320"/>
      <c r="Q10" s="132"/>
      <c r="R10" s="119"/>
      <c r="T10" s="61"/>
      <c r="U10" s="233"/>
    </row>
    <row r="11" spans="1:31" ht="53.25" customHeight="1" x14ac:dyDescent="0.4">
      <c r="A11" s="630"/>
      <c r="B11" s="760"/>
      <c r="C11" s="173" t="s">
        <v>16</v>
      </c>
      <c r="D11" s="245" t="s">
        <v>27</v>
      </c>
      <c r="E11" s="178" t="s">
        <v>349</v>
      </c>
      <c r="F11" s="254" t="s">
        <v>396</v>
      </c>
      <c r="G11" s="17" t="s">
        <v>245</v>
      </c>
      <c r="H11" s="261"/>
      <c r="I11" s="261"/>
      <c r="J11" s="370">
        <f t="shared" si="0"/>
        <v>0</v>
      </c>
      <c r="K11" s="559" t="e">
        <f t="shared" si="1"/>
        <v>#DIV/0!</v>
      </c>
      <c r="L11" s="559" t="e">
        <f t="shared" si="1"/>
        <v>#DIV/0!</v>
      </c>
      <c r="M11" s="560" t="e">
        <f>ROUND(AVERAGE(K11:L11),2)</f>
        <v>#DIV/0!</v>
      </c>
      <c r="N11" s="782"/>
      <c r="O11" s="320"/>
      <c r="Q11" s="132"/>
      <c r="R11" s="119"/>
      <c r="T11" s="61"/>
      <c r="U11" s="233"/>
    </row>
    <row r="12" spans="1:31" ht="102.75" customHeight="1" x14ac:dyDescent="0.4">
      <c r="A12" s="630"/>
      <c r="B12" s="760"/>
      <c r="C12" s="173" t="s">
        <v>17</v>
      </c>
      <c r="D12" s="245" t="s">
        <v>26</v>
      </c>
      <c r="E12" s="178" t="s">
        <v>6</v>
      </c>
      <c r="F12" s="178" t="s">
        <v>7</v>
      </c>
      <c r="G12" s="18" t="s">
        <v>246</v>
      </c>
      <c r="H12" s="263"/>
      <c r="I12" s="263"/>
      <c r="J12" s="560">
        <f t="shared" si="0"/>
        <v>0</v>
      </c>
      <c r="K12" s="559" t="e">
        <f t="shared" si="1"/>
        <v>#DIV/0!</v>
      </c>
      <c r="L12" s="559" t="e">
        <f t="shared" si="1"/>
        <v>#DIV/0!</v>
      </c>
      <c r="M12" s="560" t="e">
        <f>ROUND(AVERAGE(K12:L12),2)</f>
        <v>#DIV/0!</v>
      </c>
      <c r="N12" s="782"/>
      <c r="O12" s="320"/>
      <c r="Q12" s="132"/>
      <c r="R12" s="119"/>
      <c r="T12" s="61"/>
      <c r="U12" s="61"/>
      <c r="W12" s="131"/>
    </row>
    <row r="13" spans="1:31" ht="120" x14ac:dyDescent="0.25">
      <c r="A13" s="630"/>
      <c r="B13" s="760"/>
      <c r="C13" s="173" t="s">
        <v>18</v>
      </c>
      <c r="D13" s="245" t="s">
        <v>25</v>
      </c>
      <c r="E13" s="178" t="s">
        <v>349</v>
      </c>
      <c r="F13" s="254" t="s">
        <v>396</v>
      </c>
      <c r="G13" s="18" t="s">
        <v>362</v>
      </c>
      <c r="H13" s="263"/>
      <c r="I13" s="263"/>
      <c r="J13" s="560">
        <f t="shared" si="0"/>
        <v>0</v>
      </c>
      <c r="K13" s="559" t="e">
        <f t="shared" si="1"/>
        <v>#DIV/0!</v>
      </c>
      <c r="L13" s="559" t="e">
        <f t="shared" si="1"/>
        <v>#DIV/0!</v>
      </c>
      <c r="M13" s="560" t="e">
        <f>ROUND(AVERAGE(K13:L13),2)</f>
        <v>#DIV/0!</v>
      </c>
      <c r="N13" s="782"/>
      <c r="O13" s="320"/>
      <c r="R13" s="119"/>
      <c r="T13" s="61"/>
      <c r="U13" s="61"/>
    </row>
    <row r="14" spans="1:31" ht="72" customHeight="1" x14ac:dyDescent="0.4">
      <c r="A14" s="630"/>
      <c r="B14" s="760"/>
      <c r="C14" s="767" t="s">
        <v>19</v>
      </c>
      <c r="D14" s="769" t="s">
        <v>24</v>
      </c>
      <c r="E14" s="765" t="s">
        <v>349</v>
      </c>
      <c r="F14" s="771" t="s">
        <v>396</v>
      </c>
      <c r="G14" s="448" t="s">
        <v>46</v>
      </c>
      <c r="H14" s="261"/>
      <c r="I14" s="261"/>
      <c r="J14" s="370">
        <f t="shared" si="0"/>
        <v>0</v>
      </c>
      <c r="K14" s="740" t="e">
        <f>ROUND(AVERAGE(H14:H16),2)</f>
        <v>#DIV/0!</v>
      </c>
      <c r="L14" s="740" t="e">
        <f>ROUND(AVERAGE(I14:I16),2)</f>
        <v>#DIV/0!</v>
      </c>
      <c r="M14" s="743" t="e">
        <f>ROUND(AVERAGE(K14:L16),2)</f>
        <v>#DIV/0!</v>
      </c>
      <c r="N14" s="782"/>
      <c r="O14" s="746"/>
      <c r="Q14" s="132"/>
      <c r="R14" s="119"/>
      <c r="T14" s="61"/>
      <c r="U14" s="61"/>
    </row>
    <row r="15" spans="1:31" ht="72" customHeight="1" x14ac:dyDescent="0.4">
      <c r="A15" s="630"/>
      <c r="B15" s="760"/>
      <c r="C15" s="768"/>
      <c r="D15" s="770"/>
      <c r="E15" s="766"/>
      <c r="F15" s="772"/>
      <c r="G15" s="424" t="s">
        <v>109</v>
      </c>
      <c r="H15" s="328"/>
      <c r="I15" s="328"/>
      <c r="J15" s="561">
        <f t="shared" si="0"/>
        <v>0</v>
      </c>
      <c r="K15" s="741"/>
      <c r="L15" s="741"/>
      <c r="M15" s="744"/>
      <c r="N15" s="782"/>
      <c r="O15" s="773"/>
      <c r="Q15" s="132"/>
      <c r="R15" s="119"/>
      <c r="T15" s="61"/>
      <c r="U15" s="61"/>
    </row>
    <row r="16" spans="1:31" ht="75.75" customHeight="1" x14ac:dyDescent="0.4">
      <c r="A16" s="630"/>
      <c r="B16" s="760"/>
      <c r="C16" s="768"/>
      <c r="D16" s="770"/>
      <c r="E16" s="766"/>
      <c r="F16" s="772"/>
      <c r="G16" s="179" t="s">
        <v>109</v>
      </c>
      <c r="H16" s="266"/>
      <c r="I16" s="266"/>
      <c r="J16" s="371">
        <f t="shared" si="0"/>
        <v>0</v>
      </c>
      <c r="K16" s="741"/>
      <c r="L16" s="741"/>
      <c r="M16" s="744"/>
      <c r="N16" s="782"/>
      <c r="O16" s="638"/>
      <c r="Q16" s="132"/>
      <c r="R16" s="119"/>
      <c r="T16" s="61"/>
      <c r="U16" s="61"/>
    </row>
    <row r="17" spans="1:21" ht="133.5" customHeight="1" x14ac:dyDescent="0.4">
      <c r="A17" s="630"/>
      <c r="B17" s="760"/>
      <c r="C17" s="173" t="s">
        <v>20</v>
      </c>
      <c r="D17" s="245" t="s">
        <v>23</v>
      </c>
      <c r="E17" s="178" t="s">
        <v>349</v>
      </c>
      <c r="F17" s="254" t="s">
        <v>396</v>
      </c>
      <c r="G17" s="177" t="s">
        <v>421</v>
      </c>
      <c r="H17" s="263"/>
      <c r="I17" s="263"/>
      <c r="J17" s="560">
        <f t="shared" si="0"/>
        <v>0</v>
      </c>
      <c r="K17" s="559" t="e">
        <f>ROUND(AVERAGE(H17),2)</f>
        <v>#DIV/0!</v>
      </c>
      <c r="L17" s="559" t="e">
        <f>ROUND(AVERAGE(I17),2)</f>
        <v>#DIV/0!</v>
      </c>
      <c r="M17" s="560" t="e">
        <f>ROUND(AVERAGE(K17:L17),2)</f>
        <v>#DIV/0!</v>
      </c>
      <c r="N17" s="782"/>
      <c r="O17" s="320"/>
      <c r="Q17" s="132"/>
      <c r="R17" s="20"/>
      <c r="T17" s="61"/>
      <c r="U17" s="61"/>
    </row>
    <row r="18" spans="1:21" ht="45" x14ac:dyDescent="0.25">
      <c r="A18" s="630"/>
      <c r="B18" s="760"/>
      <c r="C18" s="767" t="s">
        <v>21</v>
      </c>
      <c r="D18" s="769" t="s">
        <v>22</v>
      </c>
      <c r="E18" s="765" t="s">
        <v>349</v>
      </c>
      <c r="F18" s="771" t="s">
        <v>396</v>
      </c>
      <c r="G18" s="177" t="s">
        <v>352</v>
      </c>
      <c r="H18" s="263"/>
      <c r="I18" s="263"/>
      <c r="J18" s="560">
        <f t="shared" si="0"/>
        <v>0</v>
      </c>
      <c r="K18" s="740" t="e">
        <f>ROUND(AVERAGE(H18:H20),2)</f>
        <v>#DIV/0!</v>
      </c>
      <c r="L18" s="740" t="e">
        <f>ROUND(AVERAGE(I18:I20),2)</f>
        <v>#DIV/0!</v>
      </c>
      <c r="M18" s="743" t="e">
        <f>ROUND(AVERAGE(K18:L20),2)</f>
        <v>#DIV/0!</v>
      </c>
      <c r="N18" s="782"/>
      <c r="O18" s="582"/>
      <c r="R18" s="119"/>
      <c r="T18" s="61"/>
      <c r="U18" s="61"/>
    </row>
    <row r="19" spans="1:21" ht="30" x14ac:dyDescent="0.25">
      <c r="A19" s="630"/>
      <c r="B19" s="760"/>
      <c r="C19" s="768"/>
      <c r="D19" s="770"/>
      <c r="E19" s="766"/>
      <c r="F19" s="772"/>
      <c r="G19" s="176" t="s">
        <v>358</v>
      </c>
      <c r="H19" s="260"/>
      <c r="I19" s="260"/>
      <c r="J19" s="372">
        <f t="shared" si="0"/>
        <v>0</v>
      </c>
      <c r="K19" s="741"/>
      <c r="L19" s="741"/>
      <c r="M19" s="744"/>
      <c r="N19" s="782"/>
      <c r="O19" s="582"/>
      <c r="R19" s="119"/>
      <c r="T19" s="61"/>
      <c r="U19" s="61"/>
    </row>
    <row r="20" spans="1:21" ht="45" x14ac:dyDescent="0.25">
      <c r="A20" s="631"/>
      <c r="B20" s="761"/>
      <c r="C20" s="793"/>
      <c r="D20" s="794"/>
      <c r="E20" s="795"/>
      <c r="F20" s="796"/>
      <c r="G20" s="180" t="s">
        <v>363</v>
      </c>
      <c r="H20" s="267"/>
      <c r="I20" s="267"/>
      <c r="J20" s="373">
        <f t="shared" si="0"/>
        <v>0</v>
      </c>
      <c r="K20" s="742"/>
      <c r="L20" s="742"/>
      <c r="M20" s="745"/>
      <c r="N20" s="783"/>
      <c r="O20" s="746"/>
      <c r="R20" s="119"/>
      <c r="T20" s="61"/>
      <c r="U20" s="61"/>
    </row>
    <row r="21" spans="1:21" ht="121.5" customHeight="1" x14ac:dyDescent="0.4">
      <c r="A21" s="747">
        <v>2</v>
      </c>
      <c r="B21" s="749" t="s">
        <v>5</v>
      </c>
      <c r="C21" s="752" t="s">
        <v>61</v>
      </c>
      <c r="D21" s="753" t="s">
        <v>83</v>
      </c>
      <c r="E21" s="754" t="s">
        <v>6</v>
      </c>
      <c r="F21" s="756" t="s">
        <v>7</v>
      </c>
      <c r="G21" s="181" t="s">
        <v>104</v>
      </c>
      <c r="H21" s="268"/>
      <c r="I21" s="268"/>
      <c r="J21" s="562">
        <f t="shared" si="0"/>
        <v>0</v>
      </c>
      <c r="K21" s="762" t="e">
        <f>ROUND(AVERAGE(H21:H23),2)</f>
        <v>#DIV/0!</v>
      </c>
      <c r="L21" s="762" t="e">
        <f>ROUND(AVERAGE(I21:I23),2)</f>
        <v>#DIV/0!</v>
      </c>
      <c r="M21" s="762" t="e">
        <f>ROUND(AVERAGE(K21:L23),2)</f>
        <v>#DIV/0!</v>
      </c>
      <c r="N21" s="763" t="str">
        <f>IFERROR(ROUND(AVERAGE(M21:M29),2),"")</f>
        <v/>
      </c>
      <c r="O21" s="655"/>
      <c r="Q21" s="132"/>
      <c r="R21" s="119"/>
      <c r="T21" s="61"/>
      <c r="U21" s="61"/>
    </row>
    <row r="22" spans="1:21" ht="132.75" customHeight="1" x14ac:dyDescent="0.4">
      <c r="A22" s="748"/>
      <c r="B22" s="750"/>
      <c r="C22" s="716"/>
      <c r="D22" s="730"/>
      <c r="E22" s="755"/>
      <c r="F22" s="757"/>
      <c r="G22" s="182" t="s">
        <v>418</v>
      </c>
      <c r="H22" s="269"/>
      <c r="I22" s="269"/>
      <c r="J22" s="374">
        <f t="shared" si="0"/>
        <v>0</v>
      </c>
      <c r="K22" s="724"/>
      <c r="L22" s="724"/>
      <c r="M22" s="724"/>
      <c r="N22" s="764"/>
      <c r="O22" s="582"/>
      <c r="Q22" s="132"/>
      <c r="R22" s="119"/>
      <c r="T22" s="61"/>
      <c r="U22" s="61"/>
    </row>
    <row r="23" spans="1:21" ht="114" customHeight="1" x14ac:dyDescent="0.4">
      <c r="A23" s="748"/>
      <c r="B23" s="750"/>
      <c r="C23" s="716"/>
      <c r="D23" s="730"/>
      <c r="E23" s="755"/>
      <c r="F23" s="757"/>
      <c r="G23" s="182" t="s">
        <v>110</v>
      </c>
      <c r="H23" s="269"/>
      <c r="I23" s="269"/>
      <c r="J23" s="374">
        <f t="shared" si="0"/>
        <v>0</v>
      </c>
      <c r="K23" s="724"/>
      <c r="L23" s="724"/>
      <c r="M23" s="724"/>
      <c r="N23" s="764"/>
      <c r="O23" s="582"/>
      <c r="Q23" s="132"/>
      <c r="R23" s="119"/>
      <c r="T23" s="61"/>
      <c r="U23" s="61"/>
    </row>
    <row r="24" spans="1:21" ht="216" customHeight="1" x14ac:dyDescent="0.4">
      <c r="A24" s="748"/>
      <c r="B24" s="750"/>
      <c r="C24" s="457" t="s">
        <v>62</v>
      </c>
      <c r="D24" s="454" t="s">
        <v>388</v>
      </c>
      <c r="E24" s="455" t="s">
        <v>6</v>
      </c>
      <c r="F24" s="455" t="s">
        <v>7</v>
      </c>
      <c r="G24" s="183" t="s">
        <v>247</v>
      </c>
      <c r="H24" s="270"/>
      <c r="I24" s="270"/>
      <c r="J24" s="554">
        <f t="shared" si="0"/>
        <v>0</v>
      </c>
      <c r="K24" s="554" t="e">
        <f>ROUND(AVERAGE(H24:H24),2)</f>
        <v>#DIV/0!</v>
      </c>
      <c r="L24" s="554" t="e">
        <f>ROUND(AVERAGE(I24:I24),2)</f>
        <v>#DIV/0!</v>
      </c>
      <c r="M24" s="554" t="e">
        <f>ROUND(AVERAGE(K24:L24),2)</f>
        <v>#DIV/0!</v>
      </c>
      <c r="N24" s="764"/>
      <c r="O24" s="449"/>
      <c r="Q24" s="132"/>
      <c r="R24" s="119"/>
      <c r="T24" s="61"/>
      <c r="U24" s="61"/>
    </row>
    <row r="25" spans="1:21" ht="57" customHeight="1" x14ac:dyDescent="0.25">
      <c r="A25" s="748"/>
      <c r="B25" s="750"/>
      <c r="C25" s="728" t="s">
        <v>63</v>
      </c>
      <c r="D25" s="733" t="s">
        <v>82</v>
      </c>
      <c r="E25" s="735" t="s">
        <v>6</v>
      </c>
      <c r="F25" s="737" t="s">
        <v>7</v>
      </c>
      <c r="G25" s="229" t="s">
        <v>248</v>
      </c>
      <c r="H25" s="271"/>
      <c r="I25" s="271"/>
      <c r="J25" s="558">
        <f t="shared" ref="J25" si="2">IF(AND(ISNUMBER(H25),ISNUMBER(I25)),AVERAGE(H25:I25),0)</f>
        <v>0</v>
      </c>
      <c r="K25" s="739" t="e">
        <f>ROUND(AVERAGE(H25:H26),2)</f>
        <v>#DIV/0!</v>
      </c>
      <c r="L25" s="739" t="e">
        <f>ROUND(AVERAGE(I25:I26),2)</f>
        <v>#DIV/0!</v>
      </c>
      <c r="M25" s="739" t="e">
        <f>ROUND(AVERAGE(K25:L26),2)</f>
        <v>#DIV/0!</v>
      </c>
      <c r="N25" s="764"/>
      <c r="O25" s="321"/>
      <c r="Q25" s="133"/>
      <c r="R25" s="119"/>
      <c r="T25" s="61"/>
      <c r="U25" s="61"/>
    </row>
    <row r="26" spans="1:21" ht="51" customHeight="1" x14ac:dyDescent="0.4">
      <c r="A26" s="748"/>
      <c r="B26" s="750"/>
      <c r="C26" s="732"/>
      <c r="D26" s="734"/>
      <c r="E26" s="736"/>
      <c r="F26" s="738"/>
      <c r="G26" s="228" t="s">
        <v>418</v>
      </c>
      <c r="H26" s="272"/>
      <c r="I26" s="272"/>
      <c r="J26" s="376">
        <f t="shared" si="0"/>
        <v>0</v>
      </c>
      <c r="K26" s="725"/>
      <c r="L26" s="725"/>
      <c r="M26" s="725"/>
      <c r="N26" s="764"/>
      <c r="O26" s="320"/>
      <c r="Q26" s="132"/>
      <c r="R26" s="119"/>
      <c r="T26" s="61"/>
      <c r="U26" s="61"/>
    </row>
    <row r="27" spans="1:21" ht="38.25" customHeight="1" x14ac:dyDescent="0.4">
      <c r="A27" s="748"/>
      <c r="B27" s="750"/>
      <c r="C27" s="728" t="s">
        <v>64</v>
      </c>
      <c r="D27" s="730" t="s">
        <v>81</v>
      </c>
      <c r="E27" s="731" t="s">
        <v>6</v>
      </c>
      <c r="F27" s="731" t="s">
        <v>7</v>
      </c>
      <c r="G27" s="183" t="s">
        <v>249</v>
      </c>
      <c r="H27" s="270"/>
      <c r="I27" s="270"/>
      <c r="J27" s="377">
        <f t="shared" si="0"/>
        <v>0</v>
      </c>
      <c r="K27" s="723" t="e">
        <f>ROUND(AVERAGE(H27:H28),2)</f>
        <v>#DIV/0!</v>
      </c>
      <c r="L27" s="723" t="e">
        <f>ROUND(AVERAGE(I27:I28),2)</f>
        <v>#DIV/0!</v>
      </c>
      <c r="M27" s="723" t="e">
        <f>ROUND(AVERAGE(K27:L28),2)</f>
        <v>#DIV/0!</v>
      </c>
      <c r="N27" s="764"/>
      <c r="O27" s="582"/>
      <c r="Q27" s="132"/>
      <c r="R27" s="119"/>
      <c r="T27" s="61"/>
      <c r="U27" s="61"/>
    </row>
    <row r="28" spans="1:21" ht="45" x14ac:dyDescent="0.4">
      <c r="A28" s="748"/>
      <c r="B28" s="750"/>
      <c r="C28" s="729"/>
      <c r="D28" s="730"/>
      <c r="E28" s="731"/>
      <c r="F28" s="731"/>
      <c r="G28" s="176" t="s">
        <v>250</v>
      </c>
      <c r="H28" s="269"/>
      <c r="I28" s="269"/>
      <c r="J28" s="378">
        <f t="shared" si="0"/>
        <v>0</v>
      </c>
      <c r="K28" s="724"/>
      <c r="L28" s="724"/>
      <c r="M28" s="724"/>
      <c r="N28" s="764"/>
      <c r="O28" s="582"/>
      <c r="Q28" s="132"/>
      <c r="R28" s="119"/>
      <c r="T28" s="61"/>
      <c r="U28" s="61"/>
    </row>
    <row r="29" spans="1:21" ht="56.25" customHeight="1" x14ac:dyDescent="0.4">
      <c r="A29" s="748"/>
      <c r="B29" s="750"/>
      <c r="C29" s="172" t="s">
        <v>65</v>
      </c>
      <c r="D29" s="246" t="s">
        <v>80</v>
      </c>
      <c r="E29" s="171" t="s">
        <v>6</v>
      </c>
      <c r="F29" s="171" t="s">
        <v>7</v>
      </c>
      <c r="G29" s="183" t="s">
        <v>252</v>
      </c>
      <c r="H29" s="270"/>
      <c r="I29" s="270"/>
      <c r="J29" s="555">
        <f t="shared" si="0"/>
        <v>0</v>
      </c>
      <c r="K29" s="554" t="e">
        <f>ROUND(AVERAGE(H29),2)</f>
        <v>#DIV/0!</v>
      </c>
      <c r="L29" s="554" t="e">
        <f>ROUND(AVERAGE(I29),2)</f>
        <v>#DIV/0!</v>
      </c>
      <c r="M29" s="554" t="e">
        <f>ROUND(AVERAGE(K29:L29),2)</f>
        <v>#DIV/0!</v>
      </c>
      <c r="N29" s="764"/>
      <c r="O29" s="320"/>
      <c r="Q29" s="132"/>
      <c r="R29" s="119"/>
      <c r="T29" s="61"/>
      <c r="U29" s="61"/>
    </row>
    <row r="30" spans="1:21" ht="127.5" customHeight="1" x14ac:dyDescent="0.4">
      <c r="A30" s="748"/>
      <c r="B30" s="750"/>
      <c r="C30" s="172" t="s">
        <v>66</v>
      </c>
      <c r="D30" s="184" t="s">
        <v>79</v>
      </c>
      <c r="E30" s="171" t="s">
        <v>349</v>
      </c>
      <c r="F30" s="255" t="s">
        <v>396</v>
      </c>
      <c r="G30" s="183" t="s">
        <v>253</v>
      </c>
      <c r="H30" s="270"/>
      <c r="I30" s="270"/>
      <c r="J30" s="379">
        <f t="shared" si="0"/>
        <v>0</v>
      </c>
      <c r="K30" s="379" t="e">
        <f>ROUND(AVERAGE(H30),2)</f>
        <v>#DIV/0!</v>
      </c>
      <c r="L30" s="379" t="e">
        <f>ROUND(AVERAGE(I30),2)</f>
        <v>#DIV/0!</v>
      </c>
      <c r="M30" s="379" t="e">
        <f>ROUND(AVERAGE(K30:L30),2)</f>
        <v>#DIV/0!</v>
      </c>
      <c r="N30" s="764"/>
      <c r="O30" s="320"/>
      <c r="Q30" s="132"/>
      <c r="R30" s="119"/>
      <c r="T30" s="61"/>
      <c r="U30" s="61"/>
    </row>
    <row r="31" spans="1:21" ht="87" customHeight="1" x14ac:dyDescent="0.4">
      <c r="A31" s="748"/>
      <c r="B31" s="750"/>
      <c r="C31" s="453" t="s">
        <v>67</v>
      </c>
      <c r="D31" s="454" t="s">
        <v>78</v>
      </c>
      <c r="E31" s="455" t="s">
        <v>349</v>
      </c>
      <c r="F31" s="456" t="s">
        <v>396</v>
      </c>
      <c r="G31" s="183" t="s">
        <v>255</v>
      </c>
      <c r="H31" s="270"/>
      <c r="I31" s="270"/>
      <c r="J31" s="379">
        <f t="shared" si="0"/>
        <v>0</v>
      </c>
      <c r="K31" s="555" t="e">
        <f>ROUND(AVERAGE(H31:H31),2)</f>
        <v>#DIV/0!</v>
      </c>
      <c r="L31" s="555" t="e">
        <f>ROUND(AVERAGE(I31:I31),2)</f>
        <v>#DIV/0!</v>
      </c>
      <c r="M31" s="555" t="e">
        <f>ROUND(AVERAGE(K31:L31),2)</f>
        <v>#DIV/0!</v>
      </c>
      <c r="N31" s="764"/>
      <c r="O31" s="449"/>
      <c r="Q31" s="132"/>
      <c r="R31" s="119"/>
      <c r="T31" s="61"/>
      <c r="U31" s="61"/>
    </row>
    <row r="32" spans="1:21" ht="61.5" customHeight="1" x14ac:dyDescent="0.4">
      <c r="A32" s="748"/>
      <c r="B32" s="750"/>
      <c r="C32" s="715" t="s">
        <v>72</v>
      </c>
      <c r="D32" s="718" t="s">
        <v>77</v>
      </c>
      <c r="E32" s="719" t="s">
        <v>349</v>
      </c>
      <c r="F32" s="720" t="s">
        <v>396</v>
      </c>
      <c r="G32" s="185" t="s">
        <v>256</v>
      </c>
      <c r="H32" s="270"/>
      <c r="I32" s="270"/>
      <c r="J32" s="555">
        <f t="shared" si="0"/>
        <v>0</v>
      </c>
      <c r="K32" s="723" t="e">
        <f>ROUND(AVERAGE(H32:H34),2)</f>
        <v>#DIV/0!</v>
      </c>
      <c r="L32" s="723" t="e">
        <f>ROUND(AVERAGE(I32:I34),2)</f>
        <v>#DIV/0!</v>
      </c>
      <c r="M32" s="723" t="e">
        <f>ROUND(AVERAGE(K32:L34),2)</f>
        <v>#DIV/0!</v>
      </c>
      <c r="N32" s="764"/>
      <c r="O32" s="582"/>
      <c r="Q32" s="132"/>
      <c r="R32" s="119"/>
      <c r="T32" s="61"/>
      <c r="U32" s="61"/>
    </row>
    <row r="33" spans="1:21" ht="72" customHeight="1" x14ac:dyDescent="0.4">
      <c r="A33" s="748"/>
      <c r="B33" s="750"/>
      <c r="C33" s="716"/>
      <c r="D33" s="718"/>
      <c r="E33" s="719"/>
      <c r="F33" s="721"/>
      <c r="G33" s="182" t="s">
        <v>257</v>
      </c>
      <c r="H33" s="269"/>
      <c r="I33" s="269"/>
      <c r="J33" s="374">
        <f t="shared" si="0"/>
        <v>0</v>
      </c>
      <c r="K33" s="724"/>
      <c r="L33" s="724"/>
      <c r="M33" s="724"/>
      <c r="N33" s="764"/>
      <c r="O33" s="582"/>
      <c r="Q33" s="132"/>
      <c r="R33" s="119"/>
      <c r="T33" s="61"/>
      <c r="U33" s="61"/>
    </row>
    <row r="34" spans="1:21" ht="63.75" customHeight="1" x14ac:dyDescent="0.4">
      <c r="A34" s="748"/>
      <c r="B34" s="750"/>
      <c r="C34" s="717"/>
      <c r="D34" s="718"/>
      <c r="E34" s="719"/>
      <c r="F34" s="722"/>
      <c r="G34" s="186" t="s">
        <v>258</v>
      </c>
      <c r="H34" s="273"/>
      <c r="I34" s="273"/>
      <c r="J34" s="556">
        <f t="shared" si="0"/>
        <v>0</v>
      </c>
      <c r="K34" s="725"/>
      <c r="L34" s="725"/>
      <c r="M34" s="725"/>
      <c r="N34" s="764"/>
      <c r="O34" s="582"/>
      <c r="Q34" s="132"/>
      <c r="R34" s="119"/>
      <c r="T34" s="61"/>
      <c r="U34" s="61"/>
    </row>
    <row r="35" spans="1:21" ht="60" x14ac:dyDescent="0.4">
      <c r="A35" s="748"/>
      <c r="B35" s="751"/>
      <c r="C35" s="55" t="s">
        <v>75</v>
      </c>
      <c r="D35" s="56" t="s">
        <v>76</v>
      </c>
      <c r="E35" s="57" t="s">
        <v>349</v>
      </c>
      <c r="F35" s="256" t="s">
        <v>396</v>
      </c>
      <c r="G35" s="187" t="s">
        <v>419</v>
      </c>
      <c r="H35" s="270"/>
      <c r="I35" s="270"/>
      <c r="J35" s="380">
        <f t="shared" si="0"/>
        <v>0</v>
      </c>
      <c r="K35" s="554" t="e">
        <f>ROUND(AVERAGE(H35),2)</f>
        <v>#DIV/0!</v>
      </c>
      <c r="L35" s="554" t="e">
        <f>ROUND(AVERAGE(I35),2)</f>
        <v>#DIV/0!</v>
      </c>
      <c r="M35" s="554" t="e">
        <f>ROUND(AVERAGE(K35:L35),2)</f>
        <v>#DIV/0!</v>
      </c>
      <c r="N35" s="764"/>
      <c r="O35" s="322"/>
      <c r="Q35" s="132"/>
      <c r="R35" s="119"/>
      <c r="T35" s="61"/>
      <c r="U35" s="61"/>
    </row>
    <row r="36" spans="1:21" ht="117.75" customHeight="1" x14ac:dyDescent="0.4">
      <c r="A36" s="711">
        <v>3</v>
      </c>
      <c r="B36" s="661" t="s">
        <v>43</v>
      </c>
      <c r="C36" s="234" t="s">
        <v>101</v>
      </c>
      <c r="D36" s="242" t="s">
        <v>68</v>
      </c>
      <c r="E36" s="235" t="s">
        <v>6</v>
      </c>
      <c r="F36" s="235" t="s">
        <v>7</v>
      </c>
      <c r="G36" s="237" t="s">
        <v>243</v>
      </c>
      <c r="H36" s="274"/>
      <c r="I36" s="274"/>
      <c r="J36" s="381">
        <f t="shared" si="0"/>
        <v>0</v>
      </c>
      <c r="K36" s="381" t="e">
        <f>ROUND(AVERAGE(H36:H36),2)</f>
        <v>#DIV/0!</v>
      </c>
      <c r="L36" s="381" t="e">
        <f>ROUND(AVERAGE(I36:I36),2)</f>
        <v>#DIV/0!</v>
      </c>
      <c r="M36" s="381" t="e">
        <f>ROUND(AVERAGE(K36:L36),2)</f>
        <v>#DIV/0!</v>
      </c>
      <c r="N36" s="659" t="str">
        <f>IF(F48="DA",IFERROR(ROUND(AVERAGE(M36:M43,M48),2),""),IFERROR(ROUND(AVERAGE(M36:M43),2),""))</f>
        <v/>
      </c>
      <c r="O36" s="323"/>
      <c r="Q36" s="132"/>
      <c r="R36" s="119"/>
      <c r="T36" s="61"/>
      <c r="U36" s="61"/>
    </row>
    <row r="37" spans="1:21" ht="66.75" customHeight="1" x14ac:dyDescent="0.4">
      <c r="A37" s="712"/>
      <c r="B37" s="662"/>
      <c r="C37" s="598" t="s">
        <v>70</v>
      </c>
      <c r="D37" s="578" t="s">
        <v>69</v>
      </c>
      <c r="E37" s="579" t="s">
        <v>6</v>
      </c>
      <c r="F37" s="579" t="s">
        <v>7</v>
      </c>
      <c r="G37" s="162" t="s">
        <v>247</v>
      </c>
      <c r="H37" s="275"/>
      <c r="I37" s="275"/>
      <c r="J37" s="553">
        <f t="shared" si="0"/>
        <v>0</v>
      </c>
      <c r="K37" s="606" t="e">
        <f>ROUND(AVERAGE(H37:H40),2)</f>
        <v>#DIV/0!</v>
      </c>
      <c r="L37" s="606" t="e">
        <f>ROUND(AVERAGE(I37:I40),2)</f>
        <v>#DIV/0!</v>
      </c>
      <c r="M37" s="606" t="e">
        <f>ROUND(AVERAGE(K37:L40),2)</f>
        <v>#DIV/0!</v>
      </c>
      <c r="N37" s="726"/>
      <c r="O37" s="582"/>
      <c r="Q37" s="132"/>
      <c r="R37" s="119"/>
      <c r="T37" s="61"/>
      <c r="U37" s="61"/>
    </row>
    <row r="38" spans="1:21" ht="57" customHeight="1" x14ac:dyDescent="0.4">
      <c r="A38" s="712"/>
      <c r="B38" s="662"/>
      <c r="C38" s="598"/>
      <c r="D38" s="578"/>
      <c r="E38" s="579"/>
      <c r="F38" s="579"/>
      <c r="G38" s="176" t="s">
        <v>105</v>
      </c>
      <c r="H38" s="260"/>
      <c r="I38" s="260"/>
      <c r="J38" s="369">
        <f t="shared" si="0"/>
        <v>0</v>
      </c>
      <c r="K38" s="606"/>
      <c r="L38" s="606"/>
      <c r="M38" s="606"/>
      <c r="N38" s="726"/>
      <c r="O38" s="582"/>
      <c r="Q38" s="132"/>
      <c r="R38" s="119"/>
      <c r="T38" s="61"/>
      <c r="U38" s="61"/>
    </row>
    <row r="39" spans="1:21" ht="63.75" customHeight="1" x14ac:dyDescent="0.4">
      <c r="A39" s="712"/>
      <c r="B39" s="662"/>
      <c r="C39" s="598"/>
      <c r="D39" s="578"/>
      <c r="E39" s="579"/>
      <c r="F39" s="579"/>
      <c r="G39" s="176" t="s">
        <v>106</v>
      </c>
      <c r="H39" s="260"/>
      <c r="I39" s="260"/>
      <c r="J39" s="369">
        <f t="shared" si="0"/>
        <v>0</v>
      </c>
      <c r="K39" s="606"/>
      <c r="L39" s="606"/>
      <c r="M39" s="606"/>
      <c r="N39" s="726"/>
      <c r="O39" s="582"/>
      <c r="Q39" s="132"/>
      <c r="R39" s="119"/>
      <c r="T39" s="61"/>
      <c r="U39" s="61"/>
    </row>
    <row r="40" spans="1:21" ht="54" customHeight="1" x14ac:dyDescent="0.4">
      <c r="A40" s="712"/>
      <c r="B40" s="662"/>
      <c r="C40" s="598"/>
      <c r="D40" s="578"/>
      <c r="E40" s="579"/>
      <c r="F40" s="579"/>
      <c r="G40" s="189" t="s">
        <v>259</v>
      </c>
      <c r="H40" s="276"/>
      <c r="I40" s="276"/>
      <c r="J40" s="557">
        <f t="shared" si="0"/>
        <v>0</v>
      </c>
      <c r="K40" s="597"/>
      <c r="L40" s="597"/>
      <c r="M40" s="597"/>
      <c r="N40" s="726"/>
      <c r="O40" s="582"/>
      <c r="Q40" s="132"/>
      <c r="R40" s="119"/>
      <c r="T40" s="61"/>
      <c r="U40" s="61"/>
    </row>
    <row r="41" spans="1:21" ht="126" customHeight="1" x14ac:dyDescent="0.4">
      <c r="A41" s="712"/>
      <c r="B41" s="662"/>
      <c r="C41" s="168" t="s">
        <v>91</v>
      </c>
      <c r="D41" s="243" t="s">
        <v>102</v>
      </c>
      <c r="E41" s="167" t="s">
        <v>6</v>
      </c>
      <c r="F41" s="167" t="s">
        <v>7</v>
      </c>
      <c r="G41" s="190" t="s">
        <v>107</v>
      </c>
      <c r="H41" s="277"/>
      <c r="I41" s="277"/>
      <c r="J41" s="382">
        <f t="shared" si="0"/>
        <v>0</v>
      </c>
      <c r="K41" s="552" t="e">
        <f t="shared" ref="K41:L43" si="3">ROUND(AVERAGE(H41),2)</f>
        <v>#DIV/0!</v>
      </c>
      <c r="L41" s="552" t="e">
        <f t="shared" si="3"/>
        <v>#DIV/0!</v>
      </c>
      <c r="M41" s="552" t="e">
        <f>ROUND(AVERAGE(K41:L41),2)</f>
        <v>#DIV/0!</v>
      </c>
      <c r="N41" s="726"/>
      <c r="O41" s="320"/>
      <c r="Q41" s="132"/>
      <c r="R41" s="119"/>
      <c r="T41" s="61"/>
      <c r="U41" s="61"/>
    </row>
    <row r="42" spans="1:21" ht="131.25" customHeight="1" x14ac:dyDescent="0.25">
      <c r="A42" s="712"/>
      <c r="B42" s="662"/>
      <c r="C42" s="168" t="s">
        <v>92</v>
      </c>
      <c r="D42" s="243" t="s">
        <v>100</v>
      </c>
      <c r="E42" s="167" t="s">
        <v>6</v>
      </c>
      <c r="F42" s="167" t="s">
        <v>7</v>
      </c>
      <c r="G42" s="191" t="s">
        <v>108</v>
      </c>
      <c r="H42" s="277"/>
      <c r="I42" s="277"/>
      <c r="J42" s="557">
        <f t="shared" si="0"/>
        <v>0</v>
      </c>
      <c r="K42" s="552" t="e">
        <f t="shared" si="3"/>
        <v>#DIV/0!</v>
      </c>
      <c r="L42" s="552" t="e">
        <f t="shared" si="3"/>
        <v>#DIV/0!</v>
      </c>
      <c r="M42" s="552" t="e">
        <f>ROUND(AVERAGE(K42:L42),2)</f>
        <v>#DIV/0!</v>
      </c>
      <c r="N42" s="726"/>
      <c r="O42" s="320"/>
      <c r="Q42" s="133"/>
      <c r="R42" s="119"/>
      <c r="T42" s="61"/>
      <c r="U42" s="61"/>
    </row>
    <row r="43" spans="1:21" ht="139.5" customHeight="1" x14ac:dyDescent="0.4">
      <c r="A43" s="712"/>
      <c r="B43" s="662"/>
      <c r="C43" s="168" t="s">
        <v>93</v>
      </c>
      <c r="D43" s="243" t="s">
        <v>99</v>
      </c>
      <c r="E43" s="167" t="s">
        <v>6</v>
      </c>
      <c r="F43" s="167" t="s">
        <v>7</v>
      </c>
      <c r="G43" s="183" t="s">
        <v>260</v>
      </c>
      <c r="H43" s="277"/>
      <c r="I43" s="277"/>
      <c r="J43" s="553">
        <f t="shared" si="0"/>
        <v>0</v>
      </c>
      <c r="K43" s="552" t="e">
        <f t="shared" si="3"/>
        <v>#DIV/0!</v>
      </c>
      <c r="L43" s="552" t="e">
        <f t="shared" si="3"/>
        <v>#DIV/0!</v>
      </c>
      <c r="M43" s="552" t="e">
        <f>ROUND(AVERAGE(K43:L43),2)</f>
        <v>#DIV/0!</v>
      </c>
      <c r="N43" s="726"/>
      <c r="O43" s="320"/>
      <c r="Q43" s="132"/>
      <c r="R43" s="119"/>
      <c r="T43" s="61"/>
      <c r="U43" s="61"/>
    </row>
    <row r="44" spans="1:21" ht="59.25" customHeight="1" x14ac:dyDescent="0.4">
      <c r="A44" s="712"/>
      <c r="B44" s="662"/>
      <c r="C44" s="598" t="s">
        <v>94</v>
      </c>
      <c r="D44" s="578" t="s">
        <v>98</v>
      </c>
      <c r="E44" s="579" t="s">
        <v>349</v>
      </c>
      <c r="F44" s="619" t="s">
        <v>396</v>
      </c>
      <c r="G44" s="183" t="s">
        <v>107</v>
      </c>
      <c r="H44" s="277"/>
      <c r="I44" s="277"/>
      <c r="J44" s="552">
        <f t="shared" si="0"/>
        <v>0</v>
      </c>
      <c r="K44" s="596" t="e">
        <f>ROUND(AVERAGE(H44:H46),2)</f>
        <v>#DIV/0!</v>
      </c>
      <c r="L44" s="596" t="e">
        <f>ROUND(AVERAGE(I44:I46),2)</f>
        <v>#DIV/0!</v>
      </c>
      <c r="M44" s="596" t="e">
        <f>ROUND(AVERAGE(K44:L46),2)</f>
        <v>#DIV/0!</v>
      </c>
      <c r="N44" s="726"/>
      <c r="O44" s="582"/>
      <c r="Q44" s="132"/>
      <c r="R44" s="119"/>
      <c r="T44" s="61"/>
      <c r="U44" s="61"/>
    </row>
    <row r="45" spans="1:21" ht="60" customHeight="1" x14ac:dyDescent="0.4">
      <c r="A45" s="712"/>
      <c r="B45" s="662"/>
      <c r="C45" s="598"/>
      <c r="D45" s="578"/>
      <c r="E45" s="579"/>
      <c r="F45" s="619"/>
      <c r="G45" s="176" t="s">
        <v>108</v>
      </c>
      <c r="H45" s="260"/>
      <c r="I45" s="260"/>
      <c r="J45" s="369">
        <f t="shared" si="0"/>
        <v>0</v>
      </c>
      <c r="K45" s="606"/>
      <c r="L45" s="606"/>
      <c r="M45" s="606"/>
      <c r="N45" s="726"/>
      <c r="O45" s="582"/>
      <c r="Q45" s="132"/>
      <c r="R45" s="119"/>
      <c r="T45" s="61"/>
      <c r="U45" s="61"/>
    </row>
    <row r="46" spans="1:21" ht="59.25" customHeight="1" x14ac:dyDescent="0.4">
      <c r="A46" s="712"/>
      <c r="B46" s="662"/>
      <c r="C46" s="598"/>
      <c r="D46" s="578"/>
      <c r="E46" s="579"/>
      <c r="F46" s="619"/>
      <c r="G46" s="176" t="s">
        <v>373</v>
      </c>
      <c r="H46" s="260"/>
      <c r="I46" s="260"/>
      <c r="J46" s="383">
        <f t="shared" si="0"/>
        <v>0</v>
      </c>
      <c r="K46" s="606"/>
      <c r="L46" s="606"/>
      <c r="M46" s="606"/>
      <c r="N46" s="726"/>
      <c r="O46" s="582"/>
      <c r="Q46" s="132"/>
      <c r="R46" s="119"/>
      <c r="T46" s="61"/>
      <c r="U46" s="61"/>
    </row>
    <row r="47" spans="1:21" ht="135" customHeight="1" x14ac:dyDescent="0.4">
      <c r="A47" s="712"/>
      <c r="B47" s="662"/>
      <c r="C47" s="168" t="s">
        <v>95</v>
      </c>
      <c r="D47" s="243" t="s">
        <v>97</v>
      </c>
      <c r="E47" s="167" t="s">
        <v>349</v>
      </c>
      <c r="F47" s="257" t="s">
        <v>396</v>
      </c>
      <c r="G47" s="183" t="s">
        <v>261</v>
      </c>
      <c r="H47" s="277"/>
      <c r="I47" s="277"/>
      <c r="J47" s="553">
        <f t="shared" si="0"/>
        <v>0</v>
      </c>
      <c r="K47" s="552" t="e">
        <f>ROUND(AVERAGE(H47),2)</f>
        <v>#DIV/0!</v>
      </c>
      <c r="L47" s="552" t="e">
        <f>ROUND(AVERAGE(I47),2)</f>
        <v>#DIV/0!</v>
      </c>
      <c r="M47" s="552" t="e">
        <f>ROUND(AVERAGE(K47:L47),2)</f>
        <v>#DIV/0!</v>
      </c>
      <c r="N47" s="726"/>
      <c r="O47" s="320"/>
      <c r="Q47" s="132"/>
      <c r="R47" s="119"/>
      <c r="T47" s="61"/>
      <c r="U47" s="61"/>
    </row>
    <row r="48" spans="1:21" ht="121.5" customHeight="1" x14ac:dyDescent="0.4">
      <c r="A48" s="713"/>
      <c r="B48" s="714"/>
      <c r="C48" s="169" t="s">
        <v>96</v>
      </c>
      <c r="D48" s="248" t="s">
        <v>403</v>
      </c>
      <c r="E48" s="367" t="s">
        <v>404</v>
      </c>
      <c r="F48" s="258" t="s">
        <v>396</v>
      </c>
      <c r="G48" s="192" t="s">
        <v>262</v>
      </c>
      <c r="H48" s="278"/>
      <c r="I48" s="278"/>
      <c r="J48" s="384">
        <f t="shared" si="0"/>
        <v>0</v>
      </c>
      <c r="K48" s="384" t="e">
        <f>ROUND(AVERAGE(H48),2)</f>
        <v>#DIV/0!</v>
      </c>
      <c r="L48" s="384" t="e">
        <f>ROUND(AVERAGE(I48),2)</f>
        <v>#DIV/0!</v>
      </c>
      <c r="M48" s="384" t="e">
        <f>ROUND(AVERAGE(K48:L48),2)</f>
        <v>#DIV/0!</v>
      </c>
      <c r="N48" s="727"/>
      <c r="O48" s="324"/>
      <c r="Q48" s="132"/>
      <c r="R48" s="119"/>
      <c r="T48" s="61"/>
      <c r="U48" s="61"/>
    </row>
    <row r="49" spans="1:21" ht="84" customHeight="1" x14ac:dyDescent="0.4">
      <c r="A49" s="689">
        <v>4</v>
      </c>
      <c r="B49" s="692" t="s">
        <v>42</v>
      </c>
      <c r="C49" s="648" t="s">
        <v>119</v>
      </c>
      <c r="D49" s="649" t="s">
        <v>387</v>
      </c>
      <c r="E49" s="650" t="s">
        <v>6</v>
      </c>
      <c r="F49" s="668" t="s">
        <v>7</v>
      </c>
      <c r="G49" s="504" t="s">
        <v>46</v>
      </c>
      <c r="H49" s="279"/>
      <c r="I49" s="280"/>
      <c r="J49" s="553">
        <f t="shared" si="0"/>
        <v>0</v>
      </c>
      <c r="K49" s="607" t="e">
        <f>ROUND(AVERAGE(H49:H52),2)</f>
        <v>#DIV/0!</v>
      </c>
      <c r="L49" s="607" t="e">
        <f>ROUND(AVERAGE(I49:I52),2)</f>
        <v>#DIV/0!</v>
      </c>
      <c r="M49" s="607" t="e">
        <f>ROUND(AVERAGE(K49:L52),2)</f>
        <v>#DIV/0!</v>
      </c>
      <c r="N49" s="583" t="str">
        <f>IFERROR(ROUND(AVERAGE(M49:M66),2),"")</f>
        <v/>
      </c>
      <c r="O49" s="655"/>
      <c r="Q49" s="132"/>
      <c r="R49" s="119"/>
      <c r="T49" s="61"/>
      <c r="U49" s="61"/>
    </row>
    <row r="50" spans="1:21" ht="84" customHeight="1" x14ac:dyDescent="0.4">
      <c r="A50" s="706"/>
      <c r="B50" s="707"/>
      <c r="C50" s="589"/>
      <c r="D50" s="591"/>
      <c r="E50" s="593"/>
      <c r="F50" s="640"/>
      <c r="G50" s="195" t="s">
        <v>47</v>
      </c>
      <c r="H50" s="506"/>
      <c r="I50" s="506"/>
      <c r="J50" s="507">
        <f>IF(AND(ISNUMBER(H50),ISNUMBER(I50)),AVERAGE(H50:I50),0)</f>
        <v>0</v>
      </c>
      <c r="K50" s="606"/>
      <c r="L50" s="606"/>
      <c r="M50" s="606"/>
      <c r="N50" s="584"/>
      <c r="O50" s="638"/>
      <c r="Q50" s="132"/>
      <c r="R50" s="119"/>
      <c r="T50" s="61"/>
      <c r="U50" s="61"/>
    </row>
    <row r="51" spans="1:21" ht="84" customHeight="1" x14ac:dyDescent="0.4">
      <c r="A51" s="706"/>
      <c r="B51" s="707"/>
      <c r="C51" s="589"/>
      <c r="D51" s="591"/>
      <c r="E51" s="593"/>
      <c r="F51" s="640"/>
      <c r="G51" s="196" t="s">
        <v>56</v>
      </c>
      <c r="H51" s="505"/>
      <c r="I51" s="505"/>
      <c r="J51" s="507">
        <f>IF(AND(ISNUMBER(H51),ISNUMBER(I51)),AVERAGE(H51:I51),0)</f>
        <v>0</v>
      </c>
      <c r="K51" s="606"/>
      <c r="L51" s="606"/>
      <c r="M51" s="606"/>
      <c r="N51" s="584"/>
      <c r="O51" s="638"/>
      <c r="Q51" s="132"/>
      <c r="R51" s="119"/>
      <c r="T51" s="61"/>
      <c r="U51" s="61"/>
    </row>
    <row r="52" spans="1:21" ht="76.5" customHeight="1" x14ac:dyDescent="0.4">
      <c r="A52" s="690"/>
      <c r="B52" s="693"/>
      <c r="C52" s="598"/>
      <c r="D52" s="609"/>
      <c r="E52" s="579"/>
      <c r="F52" s="621"/>
      <c r="G52" s="466" t="s">
        <v>244</v>
      </c>
      <c r="H52" s="296"/>
      <c r="I52" s="284"/>
      <c r="J52" s="553">
        <f t="shared" si="0"/>
        <v>0</v>
      </c>
      <c r="K52" s="606"/>
      <c r="L52" s="606"/>
      <c r="M52" s="606"/>
      <c r="N52" s="584"/>
      <c r="O52" s="582"/>
      <c r="Q52" s="132"/>
      <c r="R52" s="119"/>
      <c r="T52" s="61"/>
      <c r="U52" s="61"/>
    </row>
    <row r="53" spans="1:21" ht="76.5" customHeight="1" x14ac:dyDescent="0.4">
      <c r="A53" s="690"/>
      <c r="B53" s="693"/>
      <c r="C53" s="588" t="s">
        <v>147</v>
      </c>
      <c r="D53" s="590" t="s">
        <v>158</v>
      </c>
      <c r="E53" s="592" t="s">
        <v>6</v>
      </c>
      <c r="F53" s="657" t="s">
        <v>7</v>
      </c>
      <c r="G53" s="164" t="s">
        <v>263</v>
      </c>
      <c r="H53" s="283"/>
      <c r="I53" s="283"/>
      <c r="J53" s="386">
        <f>IF(AND(ISNUMBER(H53),ISNUMBER(I53)),AVERAGE(H53:I53),0)</f>
        <v>0</v>
      </c>
      <c r="K53" s="596" t="e">
        <f>ROUND(AVERAGE(H53:H54),2)</f>
        <v>#DIV/0!</v>
      </c>
      <c r="L53" s="596" t="e">
        <f>ROUND(AVERAGE(I53:I54),2)</f>
        <v>#DIV/0!</v>
      </c>
      <c r="M53" s="596" t="e">
        <f>ROUND(AVERAGE(K53:L54),2)</f>
        <v>#DIV/0!</v>
      </c>
      <c r="N53" s="584"/>
      <c r="O53" s="321"/>
      <c r="Q53" s="132"/>
      <c r="R53" s="119"/>
      <c r="T53" s="61"/>
      <c r="U53" s="61"/>
    </row>
    <row r="54" spans="1:21" ht="90" customHeight="1" x14ac:dyDescent="0.4">
      <c r="A54" s="690"/>
      <c r="B54" s="693"/>
      <c r="C54" s="589"/>
      <c r="D54" s="591"/>
      <c r="E54" s="593"/>
      <c r="F54" s="640"/>
      <c r="G54" s="162" t="s">
        <v>56</v>
      </c>
      <c r="H54" s="284"/>
      <c r="I54" s="284"/>
      <c r="J54" s="557">
        <f>IF(AND(ISNUMBER(H54),ISNUMBER(I54)),AVERAGE(H54:I54),0)</f>
        <v>0</v>
      </c>
      <c r="K54" s="597"/>
      <c r="L54" s="597"/>
      <c r="M54" s="597"/>
      <c r="N54" s="584"/>
      <c r="O54" s="320"/>
      <c r="Q54" s="132"/>
      <c r="R54" s="119"/>
      <c r="T54" s="61"/>
      <c r="U54" s="61"/>
    </row>
    <row r="55" spans="1:21" ht="178.5" customHeight="1" x14ac:dyDescent="0.4">
      <c r="A55" s="690"/>
      <c r="B55" s="693"/>
      <c r="C55" s="419" t="s">
        <v>148</v>
      </c>
      <c r="D55" s="420" t="s">
        <v>397</v>
      </c>
      <c r="E55" s="421" t="s">
        <v>6</v>
      </c>
      <c r="F55" s="423" t="s">
        <v>7</v>
      </c>
      <c r="G55" s="165" t="s">
        <v>109</v>
      </c>
      <c r="H55" s="285"/>
      <c r="I55" s="286"/>
      <c r="J55" s="382">
        <f t="shared" si="0"/>
        <v>0</v>
      </c>
      <c r="K55" s="552" t="e">
        <f>ROUND(AVERAGE(H55:H55),2)</f>
        <v>#DIV/0!</v>
      </c>
      <c r="L55" s="552" t="e">
        <f>ROUND(AVERAGE(I55:I55),2)</f>
        <v>#DIV/0!</v>
      </c>
      <c r="M55" s="552" t="e">
        <f>ROUND(AVERAGE(K55:L55),2)</f>
        <v>#DIV/0!</v>
      </c>
      <c r="N55" s="584"/>
      <c r="O55" s="422"/>
      <c r="Q55" s="132"/>
      <c r="R55" s="119"/>
      <c r="T55" s="61"/>
      <c r="U55" s="61"/>
    </row>
    <row r="56" spans="1:21" ht="72" customHeight="1" x14ac:dyDescent="0.4">
      <c r="A56" s="690"/>
      <c r="B56" s="693"/>
      <c r="C56" s="598" t="s">
        <v>149</v>
      </c>
      <c r="D56" s="578" t="s">
        <v>398</v>
      </c>
      <c r="E56" s="579" t="s">
        <v>6</v>
      </c>
      <c r="F56" s="621" t="s">
        <v>7</v>
      </c>
      <c r="G56" s="165" t="s">
        <v>46</v>
      </c>
      <c r="H56" s="285"/>
      <c r="I56" s="286"/>
      <c r="J56" s="368">
        <f t="shared" si="0"/>
        <v>0</v>
      </c>
      <c r="K56" s="596" t="e">
        <f>ROUND(AVERAGE(H56:H58),2)</f>
        <v>#DIV/0!</v>
      </c>
      <c r="L56" s="596" t="e">
        <f>ROUND(AVERAGE(I56:I58),2)</f>
        <v>#DIV/0!</v>
      </c>
      <c r="M56" s="596" t="e">
        <f>ROUND(AVERAGE(K56:L58),2)</f>
        <v>#DIV/0!</v>
      </c>
      <c r="N56" s="584"/>
      <c r="O56" s="582"/>
      <c r="Q56" s="132"/>
      <c r="R56" s="119"/>
      <c r="T56" s="61"/>
      <c r="U56" s="61"/>
    </row>
    <row r="57" spans="1:21" ht="72.75" customHeight="1" x14ac:dyDescent="0.4">
      <c r="A57" s="690"/>
      <c r="B57" s="693"/>
      <c r="C57" s="598"/>
      <c r="D57" s="609"/>
      <c r="E57" s="579"/>
      <c r="F57" s="621"/>
      <c r="G57" s="195" t="s">
        <v>109</v>
      </c>
      <c r="H57" s="287"/>
      <c r="I57" s="288"/>
      <c r="J57" s="369">
        <f t="shared" si="0"/>
        <v>0</v>
      </c>
      <c r="K57" s="606"/>
      <c r="L57" s="606"/>
      <c r="M57" s="606"/>
      <c r="N57" s="584"/>
      <c r="O57" s="582"/>
      <c r="Q57" s="132"/>
      <c r="R57" s="119"/>
      <c r="T57" s="61"/>
      <c r="U57" s="61"/>
    </row>
    <row r="58" spans="1:21" ht="79.5" customHeight="1" x14ac:dyDescent="0.4">
      <c r="A58" s="690"/>
      <c r="B58" s="693"/>
      <c r="C58" s="598"/>
      <c r="D58" s="609"/>
      <c r="E58" s="579"/>
      <c r="F58" s="621"/>
      <c r="G58" s="188" t="s">
        <v>361</v>
      </c>
      <c r="H58" s="289"/>
      <c r="I58" s="290"/>
      <c r="J58" s="383">
        <f t="shared" si="0"/>
        <v>0</v>
      </c>
      <c r="K58" s="597"/>
      <c r="L58" s="597"/>
      <c r="M58" s="597"/>
      <c r="N58" s="584"/>
      <c r="O58" s="582"/>
      <c r="Q58" s="132"/>
      <c r="R58" s="119"/>
      <c r="T58" s="232"/>
      <c r="U58" s="232"/>
    </row>
    <row r="59" spans="1:21" ht="81" customHeight="1" x14ac:dyDescent="0.4">
      <c r="A59" s="690"/>
      <c r="B59" s="693"/>
      <c r="C59" s="430" t="s">
        <v>150</v>
      </c>
      <c r="D59" s="431" t="s">
        <v>159</v>
      </c>
      <c r="E59" s="428" t="s">
        <v>6</v>
      </c>
      <c r="F59" s="432" t="s">
        <v>7</v>
      </c>
      <c r="G59" s="548" t="s">
        <v>359</v>
      </c>
      <c r="H59" s="542"/>
      <c r="I59" s="284"/>
      <c r="J59" s="385">
        <f>IF(AND(ISNUMBER(H59),ISNUMBER(I59)),AVERAGE(H59:I59),0)</f>
        <v>0</v>
      </c>
      <c r="K59" s="552" t="e">
        <f>ROUND(AVERAGE(H59:H59),2)</f>
        <v>#DIV/0!</v>
      </c>
      <c r="L59" s="552" t="e">
        <f>ROUND(AVERAGE(I59:I59),2)</f>
        <v>#DIV/0!</v>
      </c>
      <c r="M59" s="552" t="e">
        <f>ROUND(AVERAGE(K59:L59),2)</f>
        <v>#DIV/0!</v>
      </c>
      <c r="N59" s="584"/>
      <c r="O59" s="321"/>
      <c r="Q59" s="132"/>
      <c r="R59" s="119"/>
      <c r="T59" s="61"/>
      <c r="U59" s="61"/>
    </row>
    <row r="60" spans="1:21" ht="153" customHeight="1" x14ac:dyDescent="0.4">
      <c r="A60" s="690"/>
      <c r="B60" s="693"/>
      <c r="C60" s="588" t="s">
        <v>151</v>
      </c>
      <c r="D60" s="590" t="s">
        <v>399</v>
      </c>
      <c r="E60" s="592" t="s">
        <v>6</v>
      </c>
      <c r="F60" s="592" t="s">
        <v>7</v>
      </c>
      <c r="G60" s="164" t="s">
        <v>116</v>
      </c>
      <c r="H60" s="283"/>
      <c r="I60" s="283"/>
      <c r="J60" s="386">
        <f>IF(AND(ISNUMBER(H60),ISNUMBER(I60)),AVERAGE(H60:I60),0)</f>
        <v>0</v>
      </c>
      <c r="K60" s="596" t="e">
        <f>ROUND(AVERAGE(H60:H61),2)</f>
        <v>#DIV/0!</v>
      </c>
      <c r="L60" s="596" t="e">
        <f>ROUND(AVERAGE(I60:I61),2)</f>
        <v>#DIV/0!</v>
      </c>
      <c r="M60" s="596" t="e">
        <f>ROUND(AVERAGE(K60:L61),2)</f>
        <v>#DIV/0!</v>
      </c>
      <c r="N60" s="584"/>
      <c r="O60" s="320"/>
      <c r="Q60" s="132"/>
      <c r="R60" s="119"/>
      <c r="T60" s="61"/>
      <c r="U60" s="61"/>
    </row>
    <row r="61" spans="1:21" ht="138.75" customHeight="1" x14ac:dyDescent="0.4">
      <c r="A61" s="690"/>
      <c r="B61" s="693"/>
      <c r="C61" s="589"/>
      <c r="D61" s="591"/>
      <c r="E61" s="593"/>
      <c r="F61" s="593"/>
      <c r="G61" s="191" t="s">
        <v>117</v>
      </c>
      <c r="H61" s="291"/>
      <c r="I61" s="291"/>
      <c r="J61" s="557">
        <f>IF(AND(ISNUMBER(H61),ISNUMBER(I61)),AVERAGE(H61:I61),0)</f>
        <v>0</v>
      </c>
      <c r="K61" s="597"/>
      <c r="L61" s="597"/>
      <c r="M61" s="597"/>
      <c r="N61" s="584"/>
      <c r="O61" s="320"/>
      <c r="Q61" s="132"/>
      <c r="R61" s="119"/>
      <c r="T61" s="61"/>
      <c r="U61" s="61"/>
    </row>
    <row r="62" spans="1:21" ht="30" x14ac:dyDescent="0.4">
      <c r="A62" s="690"/>
      <c r="B62" s="693"/>
      <c r="C62" s="598" t="s">
        <v>152</v>
      </c>
      <c r="D62" s="578" t="s">
        <v>160</v>
      </c>
      <c r="E62" s="579" t="s">
        <v>6</v>
      </c>
      <c r="F62" s="621" t="s">
        <v>7</v>
      </c>
      <c r="G62" s="165" t="s">
        <v>56</v>
      </c>
      <c r="H62" s="285"/>
      <c r="I62" s="286"/>
      <c r="J62" s="368">
        <f t="shared" si="0"/>
        <v>0</v>
      </c>
      <c r="K62" s="596" t="e">
        <f>ROUND(AVERAGE(H62:H64),2)</f>
        <v>#DIV/0!</v>
      </c>
      <c r="L62" s="596" t="e">
        <f>ROUND(AVERAGE(I62:I64),2)</f>
        <v>#DIV/0!</v>
      </c>
      <c r="M62" s="596" t="e">
        <f>ROUND(AVERAGE(K62:L64),2)</f>
        <v>#DIV/0!</v>
      </c>
      <c r="N62" s="584"/>
      <c r="O62" s="582"/>
      <c r="Q62" s="132"/>
      <c r="R62" s="119"/>
      <c r="T62" s="61"/>
      <c r="U62" s="61"/>
    </row>
    <row r="63" spans="1:21" ht="45" x14ac:dyDescent="0.4">
      <c r="A63" s="690"/>
      <c r="B63" s="693"/>
      <c r="C63" s="598"/>
      <c r="D63" s="578"/>
      <c r="E63" s="579"/>
      <c r="F63" s="621"/>
      <c r="G63" s="195" t="s">
        <v>244</v>
      </c>
      <c r="H63" s="287"/>
      <c r="I63" s="288"/>
      <c r="J63" s="369">
        <f t="shared" si="0"/>
        <v>0</v>
      </c>
      <c r="K63" s="606"/>
      <c r="L63" s="606"/>
      <c r="M63" s="606"/>
      <c r="N63" s="584"/>
      <c r="O63" s="582"/>
      <c r="Q63" s="132"/>
      <c r="R63" s="119"/>
      <c r="T63" s="61"/>
      <c r="U63" s="61"/>
    </row>
    <row r="64" spans="1:21" ht="45" x14ac:dyDescent="0.4">
      <c r="A64" s="690"/>
      <c r="B64" s="693"/>
      <c r="C64" s="598"/>
      <c r="D64" s="578"/>
      <c r="E64" s="579"/>
      <c r="F64" s="621"/>
      <c r="G64" s="194" t="s">
        <v>360</v>
      </c>
      <c r="H64" s="289"/>
      <c r="I64" s="290"/>
      <c r="J64" s="383">
        <f t="shared" si="0"/>
        <v>0</v>
      </c>
      <c r="K64" s="597"/>
      <c r="L64" s="597"/>
      <c r="M64" s="597"/>
      <c r="N64" s="584"/>
      <c r="O64" s="582"/>
      <c r="Q64" s="132"/>
      <c r="R64" s="119"/>
      <c r="T64" s="61"/>
      <c r="U64" s="61"/>
    </row>
    <row r="65" spans="1:21" ht="69.75" customHeight="1" x14ac:dyDescent="0.4">
      <c r="A65" s="690"/>
      <c r="B65" s="693"/>
      <c r="C65" s="598" t="s">
        <v>153</v>
      </c>
      <c r="D65" s="578" t="s">
        <v>161</v>
      </c>
      <c r="E65" s="579" t="s">
        <v>6</v>
      </c>
      <c r="F65" s="621" t="s">
        <v>7</v>
      </c>
      <c r="G65" s="165" t="s">
        <v>116</v>
      </c>
      <c r="H65" s="285"/>
      <c r="I65" s="286"/>
      <c r="J65" s="368">
        <f t="shared" si="0"/>
        <v>0</v>
      </c>
      <c r="K65" s="596" t="e">
        <f>ROUND(AVERAGE(H65:H66),2)</f>
        <v>#DIV/0!</v>
      </c>
      <c r="L65" s="596" t="e">
        <f>ROUND(AVERAGE(I65:I66),2)</f>
        <v>#DIV/0!</v>
      </c>
      <c r="M65" s="596" t="e">
        <f>ROUND(AVERAGE(K65:L66),2)</f>
        <v>#DIV/0!</v>
      </c>
      <c r="N65" s="584"/>
      <c r="O65" s="582"/>
      <c r="Q65" s="132"/>
      <c r="R65" s="119"/>
      <c r="T65" s="61"/>
      <c r="U65" s="61"/>
    </row>
    <row r="66" spans="1:21" ht="57" customHeight="1" x14ac:dyDescent="0.4">
      <c r="A66" s="690"/>
      <c r="B66" s="693"/>
      <c r="C66" s="598"/>
      <c r="D66" s="578"/>
      <c r="E66" s="579"/>
      <c r="F66" s="621"/>
      <c r="G66" s="188" t="s">
        <v>118</v>
      </c>
      <c r="H66" s="292"/>
      <c r="I66" s="293"/>
      <c r="J66" s="383">
        <f t="shared" si="0"/>
        <v>0</v>
      </c>
      <c r="K66" s="606"/>
      <c r="L66" s="606"/>
      <c r="M66" s="606"/>
      <c r="N66" s="584"/>
      <c r="O66" s="582"/>
      <c r="Q66" s="132"/>
      <c r="R66" s="119"/>
      <c r="T66" s="61"/>
      <c r="U66" s="61"/>
    </row>
    <row r="67" spans="1:21" ht="57" customHeight="1" x14ac:dyDescent="0.4">
      <c r="A67" s="690"/>
      <c r="B67" s="693"/>
      <c r="C67" s="588" t="s">
        <v>154</v>
      </c>
      <c r="D67" s="590" t="s">
        <v>162</v>
      </c>
      <c r="E67" s="592" t="s">
        <v>349</v>
      </c>
      <c r="F67" s="594" t="s">
        <v>396</v>
      </c>
      <c r="G67" s="231" t="s">
        <v>113</v>
      </c>
      <c r="H67" s="294"/>
      <c r="I67" s="295"/>
      <c r="J67" s="385">
        <f>IF(AND(ISNUMBER(H67),ISNUMBER(I67)),AVERAGE(H67:I67),0)</f>
        <v>0</v>
      </c>
      <c r="K67" s="596" t="e">
        <f>ROUND(AVERAGE(H67:H68),2)</f>
        <v>#DIV/0!</v>
      </c>
      <c r="L67" s="596" t="e">
        <f>ROUND(AVERAGE(I67:I68),2)</f>
        <v>#DIV/0!</v>
      </c>
      <c r="M67" s="596" t="e">
        <f>ROUND(AVERAGE(K67:L68),2)</f>
        <v>#DIV/0!</v>
      </c>
      <c r="N67" s="584"/>
      <c r="O67" s="325"/>
      <c r="Q67" s="132"/>
      <c r="R67" s="119"/>
      <c r="T67" s="61"/>
      <c r="U67" s="61"/>
    </row>
    <row r="68" spans="1:21" ht="96.75" customHeight="1" x14ac:dyDescent="0.4">
      <c r="A68" s="690"/>
      <c r="B68" s="693"/>
      <c r="C68" s="589"/>
      <c r="D68" s="591"/>
      <c r="E68" s="593"/>
      <c r="F68" s="595"/>
      <c r="G68" s="231" t="s">
        <v>114</v>
      </c>
      <c r="H68" s="294"/>
      <c r="I68" s="295"/>
      <c r="J68" s="383">
        <f>IF(AND(ISNUMBER(H68),ISNUMBER(I68)),AVERAGE(H68:I68),0)</f>
        <v>0</v>
      </c>
      <c r="K68" s="597"/>
      <c r="L68" s="597"/>
      <c r="M68" s="597"/>
      <c r="N68" s="584"/>
      <c r="O68" s="325"/>
      <c r="Q68" s="132"/>
      <c r="R68" s="119"/>
      <c r="T68" s="61"/>
      <c r="U68" s="61"/>
    </row>
    <row r="69" spans="1:21" ht="75" x14ac:dyDescent="0.4">
      <c r="A69" s="690"/>
      <c r="B69" s="693"/>
      <c r="C69" s="478" t="s">
        <v>155</v>
      </c>
      <c r="D69" s="479" t="s">
        <v>163</v>
      </c>
      <c r="E69" s="481" t="s">
        <v>349</v>
      </c>
      <c r="F69" s="480" t="s">
        <v>396</v>
      </c>
      <c r="G69" s="508" t="s">
        <v>422</v>
      </c>
      <c r="H69" s="509"/>
      <c r="I69" s="510"/>
      <c r="J69" s="511">
        <f t="shared" ref="J69:J125" si="4">IF(AND(ISNUMBER(H69),ISNUMBER(I69)),AVERAGE(H69:I69),0)</f>
        <v>0</v>
      </c>
      <c r="K69" s="552" t="e">
        <f>ROUND(AVERAGE(H69:H69),2)</f>
        <v>#DIV/0!</v>
      </c>
      <c r="L69" s="552" t="e">
        <f>ROUND(AVERAGE(I69:I69),2)</f>
        <v>#DIV/0!</v>
      </c>
      <c r="M69" s="552" t="e">
        <f>ROUND(AVERAGE(K69:L69),2)</f>
        <v>#DIV/0!</v>
      </c>
      <c r="N69" s="584"/>
      <c r="O69" s="482"/>
      <c r="Q69" s="132"/>
      <c r="R69" s="20"/>
      <c r="T69" s="61"/>
      <c r="U69" s="61"/>
    </row>
    <row r="70" spans="1:21" ht="64.5" customHeight="1" x14ac:dyDescent="0.4">
      <c r="A70" s="690"/>
      <c r="B70" s="693"/>
      <c r="C70" s="598" t="s">
        <v>156</v>
      </c>
      <c r="D70" s="578" t="s">
        <v>164</v>
      </c>
      <c r="E70" s="579" t="s">
        <v>349</v>
      </c>
      <c r="F70" s="619" t="s">
        <v>396</v>
      </c>
      <c r="G70" s="162" t="s">
        <v>109</v>
      </c>
      <c r="H70" s="284"/>
      <c r="I70" s="284"/>
      <c r="J70" s="368">
        <f t="shared" si="4"/>
        <v>0</v>
      </c>
      <c r="K70" s="596" t="e">
        <f>ROUND(AVERAGE(H70:H71),2)</f>
        <v>#DIV/0!</v>
      </c>
      <c r="L70" s="596" t="e">
        <f>ROUND(AVERAGE(I70:I71),2)</f>
        <v>#DIV/0!</v>
      </c>
      <c r="M70" s="596" t="e">
        <f>ROUND(AVERAGE(K70:L71),2)</f>
        <v>#DIV/0!</v>
      </c>
      <c r="N70" s="584"/>
      <c r="O70" s="582"/>
      <c r="Q70" s="132"/>
      <c r="R70" s="119"/>
      <c r="T70" s="61"/>
      <c r="U70" s="61"/>
    </row>
    <row r="71" spans="1:21" ht="75" customHeight="1" x14ac:dyDescent="0.4">
      <c r="A71" s="690"/>
      <c r="B71" s="693"/>
      <c r="C71" s="598"/>
      <c r="D71" s="578"/>
      <c r="E71" s="579"/>
      <c r="F71" s="619"/>
      <c r="G71" s="176" t="s">
        <v>361</v>
      </c>
      <c r="H71" s="288"/>
      <c r="I71" s="288"/>
      <c r="J71" s="383">
        <f t="shared" si="4"/>
        <v>0</v>
      </c>
      <c r="K71" s="606"/>
      <c r="L71" s="606"/>
      <c r="M71" s="606"/>
      <c r="N71" s="584"/>
      <c r="O71" s="582"/>
      <c r="Q71" s="132"/>
      <c r="R71" s="119"/>
      <c r="T71" s="232"/>
      <c r="U71" s="232"/>
    </row>
    <row r="72" spans="1:21" ht="100.5" customHeight="1" x14ac:dyDescent="0.4">
      <c r="A72" s="690"/>
      <c r="B72" s="693"/>
      <c r="C72" s="598" t="s">
        <v>157</v>
      </c>
      <c r="D72" s="578" t="s">
        <v>320</v>
      </c>
      <c r="E72" s="579" t="s">
        <v>349</v>
      </c>
      <c r="F72" s="580" t="s">
        <v>396</v>
      </c>
      <c r="G72" s="165" t="s">
        <v>118</v>
      </c>
      <c r="H72" s="285"/>
      <c r="I72" s="286"/>
      <c r="J72" s="368">
        <f t="shared" si="4"/>
        <v>0</v>
      </c>
      <c r="K72" s="596" t="e">
        <f>ROUND(AVERAGE(H72:H74),2)</f>
        <v>#DIV/0!</v>
      </c>
      <c r="L72" s="596" t="e">
        <f>ROUND(AVERAGE(I72:I74),2)</f>
        <v>#DIV/0!</v>
      </c>
      <c r="M72" s="596" t="e">
        <f>ROUND(AVERAGE(K72:L74),2)</f>
        <v>#DIV/0!</v>
      </c>
      <c r="N72" s="584"/>
      <c r="O72" s="582"/>
      <c r="Q72" s="132"/>
      <c r="R72" s="119"/>
      <c r="T72" s="61"/>
      <c r="U72" s="61"/>
    </row>
    <row r="73" spans="1:21" ht="86.25" customHeight="1" x14ac:dyDescent="0.4">
      <c r="A73" s="690"/>
      <c r="B73" s="693"/>
      <c r="C73" s="598"/>
      <c r="D73" s="609"/>
      <c r="E73" s="579"/>
      <c r="F73" s="580"/>
      <c r="G73" s="195" t="s">
        <v>264</v>
      </c>
      <c r="H73" s="287"/>
      <c r="I73" s="288"/>
      <c r="J73" s="369">
        <f t="shared" si="4"/>
        <v>0</v>
      </c>
      <c r="K73" s="606"/>
      <c r="L73" s="606"/>
      <c r="M73" s="606"/>
      <c r="N73" s="584"/>
      <c r="O73" s="582"/>
      <c r="Q73" s="132"/>
      <c r="R73" s="119"/>
      <c r="T73" s="61"/>
      <c r="U73" s="61"/>
    </row>
    <row r="74" spans="1:21" ht="82.5" customHeight="1" x14ac:dyDescent="0.4">
      <c r="A74" s="691"/>
      <c r="B74" s="694"/>
      <c r="C74" s="599"/>
      <c r="D74" s="695"/>
      <c r="E74" s="601"/>
      <c r="F74" s="602"/>
      <c r="G74" s="197" t="s">
        <v>265</v>
      </c>
      <c r="H74" s="287"/>
      <c r="I74" s="288"/>
      <c r="J74" s="369">
        <f t="shared" si="4"/>
        <v>0</v>
      </c>
      <c r="K74" s="606"/>
      <c r="L74" s="606"/>
      <c r="M74" s="606"/>
      <c r="N74" s="584"/>
      <c r="O74" s="582"/>
      <c r="Q74" s="132"/>
      <c r="R74" s="119"/>
      <c r="T74" s="61"/>
      <c r="U74" s="61"/>
    </row>
    <row r="75" spans="1:21" ht="45" x14ac:dyDescent="0.4">
      <c r="A75" s="696">
        <v>5</v>
      </c>
      <c r="B75" s="699" t="s">
        <v>33</v>
      </c>
      <c r="C75" s="589" t="s">
        <v>146</v>
      </c>
      <c r="D75" s="591" t="s">
        <v>165</v>
      </c>
      <c r="E75" s="593" t="s">
        <v>6</v>
      </c>
      <c r="F75" s="593" t="s">
        <v>7</v>
      </c>
      <c r="G75" s="191" t="s">
        <v>361</v>
      </c>
      <c r="H75" s="280"/>
      <c r="I75" s="280"/>
      <c r="J75" s="387">
        <f t="shared" si="4"/>
        <v>0</v>
      </c>
      <c r="K75" s="607" t="e">
        <f>ROUND(AVERAGE(H75:H76),2)</f>
        <v>#DIV/0!</v>
      </c>
      <c r="L75" s="607" t="e">
        <f>ROUND(AVERAGE(I75:I76),2)</f>
        <v>#DIV/0!</v>
      </c>
      <c r="M75" s="607" t="e">
        <f>ROUND(AVERAGE(K75:L76),2)</f>
        <v>#DIV/0!</v>
      </c>
      <c r="N75" s="583" t="str">
        <f>IF(F89="DA",IFERROR(ROUND(AVERAGE(M75:M93),2),""),IFERROR(ROUND(AVERAGE(M75:M88,M91),2),""))</f>
        <v/>
      </c>
      <c r="O75" s="703"/>
      <c r="Q75" s="132"/>
      <c r="R75" s="119"/>
      <c r="T75" s="232"/>
      <c r="U75" s="232"/>
    </row>
    <row r="76" spans="1:21" ht="30" x14ac:dyDescent="0.4">
      <c r="A76" s="697"/>
      <c r="B76" s="700"/>
      <c r="C76" s="598"/>
      <c r="D76" s="578"/>
      <c r="E76" s="579"/>
      <c r="F76" s="579"/>
      <c r="G76" s="163" t="s">
        <v>379</v>
      </c>
      <c r="H76" s="288"/>
      <c r="I76" s="288"/>
      <c r="J76" s="383">
        <f t="shared" si="4"/>
        <v>0</v>
      </c>
      <c r="K76" s="606"/>
      <c r="L76" s="606"/>
      <c r="M76" s="606"/>
      <c r="N76" s="584"/>
      <c r="O76" s="687"/>
      <c r="Q76" s="132"/>
      <c r="R76" s="119"/>
      <c r="T76" s="61"/>
      <c r="U76" s="61"/>
    </row>
    <row r="77" spans="1:21" ht="353.25" customHeight="1" x14ac:dyDescent="0.4">
      <c r="A77" s="697"/>
      <c r="B77" s="700"/>
      <c r="C77" s="598" t="s">
        <v>145</v>
      </c>
      <c r="D77" s="704" t="s">
        <v>400</v>
      </c>
      <c r="E77" s="579" t="s">
        <v>6</v>
      </c>
      <c r="F77" s="579" t="s">
        <v>7</v>
      </c>
      <c r="G77" s="183" t="s">
        <v>267</v>
      </c>
      <c r="H77" s="286"/>
      <c r="I77" s="286"/>
      <c r="J77" s="368">
        <f t="shared" si="4"/>
        <v>0</v>
      </c>
      <c r="K77" s="596" t="e">
        <f>ROUND(AVERAGE(H77:H78),2)</f>
        <v>#DIV/0!</v>
      </c>
      <c r="L77" s="596" t="e">
        <f>ROUND(AVERAGE(I77:I78),2)</f>
        <v>#DIV/0!</v>
      </c>
      <c r="M77" s="596" t="e">
        <f>ROUND(AVERAGE(K77:L78),2)</f>
        <v>#DIV/0!</v>
      </c>
      <c r="N77" s="584"/>
      <c r="O77" s="687"/>
      <c r="Q77" s="132"/>
      <c r="R77" s="119"/>
      <c r="T77" s="61"/>
      <c r="U77" s="61"/>
    </row>
    <row r="78" spans="1:21" ht="409.6" customHeight="1" x14ac:dyDescent="0.4">
      <c r="A78" s="697"/>
      <c r="B78" s="700"/>
      <c r="C78" s="598"/>
      <c r="D78" s="705"/>
      <c r="E78" s="579"/>
      <c r="F78" s="579"/>
      <c r="G78" s="189" t="s">
        <v>268</v>
      </c>
      <c r="H78" s="288"/>
      <c r="I78" s="288"/>
      <c r="J78" s="369">
        <f t="shared" si="4"/>
        <v>0</v>
      </c>
      <c r="K78" s="606"/>
      <c r="L78" s="606"/>
      <c r="M78" s="606"/>
      <c r="N78" s="584"/>
      <c r="O78" s="687"/>
      <c r="Q78" s="132"/>
      <c r="R78" s="119"/>
      <c r="T78" s="61"/>
      <c r="U78" s="61"/>
    </row>
    <row r="79" spans="1:21" ht="105" customHeight="1" x14ac:dyDescent="0.4">
      <c r="A79" s="697"/>
      <c r="B79" s="700"/>
      <c r="C79" s="598" t="s">
        <v>144</v>
      </c>
      <c r="D79" s="578" t="s">
        <v>166</v>
      </c>
      <c r="E79" s="579" t="s">
        <v>6</v>
      </c>
      <c r="F79" s="621" t="s">
        <v>7</v>
      </c>
      <c r="G79" s="196" t="s">
        <v>269</v>
      </c>
      <c r="H79" s="285"/>
      <c r="I79" s="286"/>
      <c r="J79" s="386">
        <f t="shared" si="4"/>
        <v>0</v>
      </c>
      <c r="K79" s="596" t="e">
        <f>ROUND(AVERAGE(H79:H81),2)</f>
        <v>#DIV/0!</v>
      </c>
      <c r="L79" s="596" t="e">
        <f>ROUND(AVERAGE(I79:I81),2)</f>
        <v>#DIV/0!</v>
      </c>
      <c r="M79" s="596" t="e">
        <f>ROUND(AVERAGE(K79:L81),2)</f>
        <v>#DIV/0!</v>
      </c>
      <c r="N79" s="584"/>
      <c r="O79" s="687"/>
      <c r="Q79" s="132"/>
      <c r="R79" s="119"/>
      <c r="T79" s="61"/>
      <c r="U79" s="61"/>
    </row>
    <row r="80" spans="1:21" ht="56.25" customHeight="1" x14ac:dyDescent="0.4">
      <c r="A80" s="697"/>
      <c r="B80" s="700"/>
      <c r="C80" s="598"/>
      <c r="D80" s="578"/>
      <c r="E80" s="579"/>
      <c r="F80" s="621"/>
      <c r="G80" s="195" t="s">
        <v>267</v>
      </c>
      <c r="H80" s="287"/>
      <c r="I80" s="288"/>
      <c r="J80" s="369">
        <f t="shared" si="4"/>
        <v>0</v>
      </c>
      <c r="K80" s="606"/>
      <c r="L80" s="606"/>
      <c r="M80" s="606"/>
      <c r="N80" s="584"/>
      <c r="O80" s="687"/>
      <c r="Q80" s="132"/>
      <c r="R80" s="119"/>
      <c r="T80" s="61"/>
      <c r="U80" s="61"/>
    </row>
    <row r="81" spans="1:21" ht="99" customHeight="1" x14ac:dyDescent="0.4">
      <c r="A81" s="697"/>
      <c r="B81" s="700"/>
      <c r="C81" s="598"/>
      <c r="D81" s="578"/>
      <c r="E81" s="579"/>
      <c r="F81" s="621"/>
      <c r="G81" s="188" t="s">
        <v>268</v>
      </c>
      <c r="H81" s="292"/>
      <c r="I81" s="293"/>
      <c r="J81" s="388">
        <f t="shared" si="4"/>
        <v>0</v>
      </c>
      <c r="K81" s="606"/>
      <c r="L81" s="606"/>
      <c r="M81" s="606"/>
      <c r="N81" s="584"/>
      <c r="O81" s="687"/>
      <c r="Q81" s="132"/>
      <c r="R81" s="119"/>
      <c r="T81" s="61"/>
      <c r="U81" s="61"/>
    </row>
    <row r="82" spans="1:21" ht="117" customHeight="1" x14ac:dyDescent="0.4">
      <c r="A82" s="697"/>
      <c r="B82" s="700"/>
      <c r="C82" s="598" t="s">
        <v>143</v>
      </c>
      <c r="D82" s="578" t="s">
        <v>167</v>
      </c>
      <c r="E82" s="579" t="s">
        <v>6</v>
      </c>
      <c r="F82" s="621" t="s">
        <v>7</v>
      </c>
      <c r="G82" s="196" t="s">
        <v>49</v>
      </c>
      <c r="H82" s="296"/>
      <c r="I82" s="284"/>
      <c r="J82" s="368">
        <f t="shared" si="4"/>
        <v>0</v>
      </c>
      <c r="K82" s="596" t="e">
        <f>ROUND(AVERAGE(H82:H83),2)</f>
        <v>#DIV/0!</v>
      </c>
      <c r="L82" s="596" t="e">
        <f>ROUND(AVERAGE(I82:I83),2)</f>
        <v>#DIV/0!</v>
      </c>
      <c r="M82" s="596" t="e">
        <f>ROUND(AVERAGE(K82:L83),2)</f>
        <v>#DIV/0!</v>
      </c>
      <c r="N82" s="584"/>
      <c r="O82" s="687"/>
      <c r="Q82" s="132"/>
      <c r="R82" s="119"/>
      <c r="T82" s="61"/>
      <c r="U82" s="61"/>
    </row>
    <row r="83" spans="1:21" ht="93" customHeight="1" x14ac:dyDescent="0.4">
      <c r="A83" s="697"/>
      <c r="B83" s="700"/>
      <c r="C83" s="598"/>
      <c r="D83" s="578"/>
      <c r="E83" s="579"/>
      <c r="F83" s="621"/>
      <c r="G83" s="195" t="s">
        <v>376</v>
      </c>
      <c r="H83" s="287"/>
      <c r="I83" s="288"/>
      <c r="J83" s="369">
        <f t="shared" si="4"/>
        <v>0</v>
      </c>
      <c r="K83" s="606"/>
      <c r="L83" s="606"/>
      <c r="M83" s="606"/>
      <c r="N83" s="584"/>
      <c r="O83" s="687"/>
      <c r="Q83" s="132"/>
      <c r="R83" s="119"/>
      <c r="T83" s="61"/>
      <c r="U83" s="61"/>
    </row>
    <row r="84" spans="1:21" ht="196.5" customHeight="1" x14ac:dyDescent="0.4">
      <c r="A84" s="697"/>
      <c r="B84" s="700"/>
      <c r="C84" s="598" t="s">
        <v>142</v>
      </c>
      <c r="D84" s="578" t="s">
        <v>390</v>
      </c>
      <c r="E84" s="579" t="s">
        <v>6</v>
      </c>
      <c r="F84" s="621" t="s">
        <v>7</v>
      </c>
      <c r="G84" s="165" t="s">
        <v>271</v>
      </c>
      <c r="H84" s="285"/>
      <c r="I84" s="286"/>
      <c r="J84" s="386">
        <f t="shared" si="4"/>
        <v>0</v>
      </c>
      <c r="K84" s="596" t="e">
        <f>ROUND(AVERAGE(H84:H85),2)</f>
        <v>#DIV/0!</v>
      </c>
      <c r="L84" s="596" t="e">
        <f>ROUND(AVERAGE(I84:I85),2)</f>
        <v>#DIV/0!</v>
      </c>
      <c r="M84" s="596" t="e">
        <f>ROUND(AVERAGE(K84:L85),2)</f>
        <v>#DIV/0!</v>
      </c>
      <c r="N84" s="584"/>
      <c r="O84" s="687"/>
      <c r="Q84" s="132"/>
      <c r="R84" s="119"/>
      <c r="T84" s="61"/>
      <c r="U84" s="61"/>
    </row>
    <row r="85" spans="1:21" ht="191.25" customHeight="1" x14ac:dyDescent="0.4">
      <c r="A85" s="697"/>
      <c r="B85" s="700"/>
      <c r="C85" s="598"/>
      <c r="D85" s="609"/>
      <c r="E85" s="579"/>
      <c r="F85" s="621"/>
      <c r="G85" s="188" t="s">
        <v>272</v>
      </c>
      <c r="H85" s="292"/>
      <c r="I85" s="293"/>
      <c r="J85" s="383">
        <f t="shared" si="4"/>
        <v>0</v>
      </c>
      <c r="K85" s="606"/>
      <c r="L85" s="606"/>
      <c r="M85" s="606"/>
      <c r="N85" s="584"/>
      <c r="O85" s="687"/>
      <c r="Q85" s="132"/>
      <c r="R85" s="119"/>
      <c r="T85" s="61"/>
      <c r="U85" s="61"/>
    </row>
    <row r="86" spans="1:21" ht="119.25" customHeight="1" x14ac:dyDescent="0.25">
      <c r="A86" s="697"/>
      <c r="B86" s="700"/>
      <c r="C86" s="598" t="s">
        <v>141</v>
      </c>
      <c r="D86" s="578" t="s">
        <v>389</v>
      </c>
      <c r="E86" s="579" t="s">
        <v>6</v>
      </c>
      <c r="F86" s="621" t="s">
        <v>7</v>
      </c>
      <c r="G86" s="196" t="s">
        <v>357</v>
      </c>
      <c r="H86" s="297"/>
      <c r="I86" s="291"/>
      <c r="J86" s="369">
        <f t="shared" si="4"/>
        <v>0</v>
      </c>
      <c r="K86" s="596" t="e">
        <f>ROUND(AVERAGE(H86:H88),2)</f>
        <v>#DIV/0!</v>
      </c>
      <c r="L86" s="596" t="e">
        <f>ROUND(AVERAGE(I86:I88),2)</f>
        <v>#DIV/0!</v>
      </c>
      <c r="M86" s="596" t="e">
        <f>ROUND(AVERAGE(K86:L88),2)</f>
        <v>#DIV/0!</v>
      </c>
      <c r="N86" s="584"/>
      <c r="O86" s="687"/>
      <c r="R86" s="119"/>
      <c r="T86" s="61"/>
      <c r="U86" s="61"/>
    </row>
    <row r="87" spans="1:21" ht="114" customHeight="1" x14ac:dyDescent="0.25">
      <c r="A87" s="697"/>
      <c r="B87" s="700"/>
      <c r="C87" s="598"/>
      <c r="D87" s="578"/>
      <c r="E87" s="579"/>
      <c r="F87" s="621"/>
      <c r="G87" s="196" t="s">
        <v>369</v>
      </c>
      <c r="H87" s="297"/>
      <c r="I87" s="291"/>
      <c r="J87" s="369">
        <f t="shared" si="4"/>
        <v>0</v>
      </c>
      <c r="K87" s="606"/>
      <c r="L87" s="606"/>
      <c r="M87" s="606"/>
      <c r="N87" s="584"/>
      <c r="O87" s="687"/>
      <c r="R87" s="119"/>
      <c r="T87" s="61"/>
      <c r="U87" s="61"/>
    </row>
    <row r="88" spans="1:21" ht="144.75" customHeight="1" x14ac:dyDescent="0.4">
      <c r="A88" s="697"/>
      <c r="B88" s="700"/>
      <c r="C88" s="598"/>
      <c r="D88" s="609"/>
      <c r="E88" s="579"/>
      <c r="F88" s="621"/>
      <c r="G88" s="195" t="s">
        <v>266</v>
      </c>
      <c r="H88" s="287"/>
      <c r="I88" s="288"/>
      <c r="J88" s="385">
        <f t="shared" si="4"/>
        <v>0</v>
      </c>
      <c r="K88" s="606"/>
      <c r="L88" s="606"/>
      <c r="M88" s="606"/>
      <c r="N88" s="584"/>
      <c r="O88" s="687"/>
      <c r="P88" s="117"/>
      <c r="Q88" s="134"/>
      <c r="R88" s="119"/>
      <c r="T88" s="61"/>
      <c r="U88" s="61"/>
    </row>
    <row r="89" spans="1:21" ht="112.5" customHeight="1" x14ac:dyDescent="0.4">
      <c r="A89" s="697"/>
      <c r="B89" s="700"/>
      <c r="C89" s="708" t="s">
        <v>140</v>
      </c>
      <c r="D89" s="709" t="s">
        <v>168</v>
      </c>
      <c r="E89" s="710" t="s">
        <v>404</v>
      </c>
      <c r="F89" s="580" t="s">
        <v>396</v>
      </c>
      <c r="G89" s="165" t="s">
        <v>273</v>
      </c>
      <c r="H89" s="285"/>
      <c r="I89" s="286"/>
      <c r="J89" s="386">
        <f t="shared" si="4"/>
        <v>0</v>
      </c>
      <c r="K89" s="596" t="e">
        <f>ROUND(AVERAGE(H89:H90),2)</f>
        <v>#DIV/0!</v>
      </c>
      <c r="L89" s="596" t="e">
        <f>ROUND(AVERAGE(I89:I90),2)</f>
        <v>#DIV/0!</v>
      </c>
      <c r="M89" s="596" t="e">
        <f>ROUND(AVERAGE(K89:L90),2)</f>
        <v>#DIV/0!</v>
      </c>
      <c r="N89" s="584"/>
      <c r="O89" s="702"/>
      <c r="P89" s="117"/>
      <c r="Q89" s="134"/>
      <c r="R89" s="119"/>
      <c r="T89" s="61"/>
      <c r="U89" s="61"/>
    </row>
    <row r="90" spans="1:21" ht="110.25" customHeight="1" x14ac:dyDescent="0.4">
      <c r="A90" s="697"/>
      <c r="B90" s="700"/>
      <c r="C90" s="708"/>
      <c r="D90" s="709"/>
      <c r="E90" s="710"/>
      <c r="F90" s="580"/>
      <c r="G90" s="195" t="s">
        <v>274</v>
      </c>
      <c r="H90" s="287"/>
      <c r="I90" s="288"/>
      <c r="J90" s="383">
        <f t="shared" si="4"/>
        <v>0</v>
      </c>
      <c r="K90" s="606"/>
      <c r="L90" s="606"/>
      <c r="M90" s="606"/>
      <c r="N90" s="584"/>
      <c r="O90" s="702"/>
      <c r="P90" s="117"/>
      <c r="Q90" s="134"/>
      <c r="R90" s="119"/>
      <c r="T90" s="61"/>
      <c r="U90" s="61"/>
    </row>
    <row r="91" spans="1:21" ht="45" customHeight="1" x14ac:dyDescent="0.4">
      <c r="A91" s="697"/>
      <c r="B91" s="700"/>
      <c r="C91" s="656" t="s">
        <v>241</v>
      </c>
      <c r="D91" s="578" t="s">
        <v>169</v>
      </c>
      <c r="E91" s="579" t="s">
        <v>6</v>
      </c>
      <c r="F91" s="579" t="s">
        <v>7</v>
      </c>
      <c r="G91" s="183" t="s">
        <v>107</v>
      </c>
      <c r="H91" s="286"/>
      <c r="I91" s="286"/>
      <c r="J91" s="368">
        <f t="shared" si="4"/>
        <v>0</v>
      </c>
      <c r="K91" s="596" t="e">
        <f>ROUND(AVERAGE(H91:H93),2)</f>
        <v>#DIV/0!</v>
      </c>
      <c r="L91" s="596" t="e">
        <f>ROUND(AVERAGE(I91:I93),2)</f>
        <v>#DIV/0!</v>
      </c>
      <c r="M91" s="596" t="e">
        <f>ROUND(AVERAGE(K91:L93),2)</f>
        <v>#DIV/0!</v>
      </c>
      <c r="N91" s="584"/>
      <c r="O91" s="702"/>
      <c r="P91" s="117"/>
      <c r="Q91" s="134"/>
      <c r="R91" s="119"/>
      <c r="T91" s="61"/>
      <c r="U91" s="61"/>
    </row>
    <row r="92" spans="1:21" ht="50.25" customHeight="1" x14ac:dyDescent="0.4">
      <c r="A92" s="697"/>
      <c r="B92" s="700"/>
      <c r="C92" s="656"/>
      <c r="D92" s="578"/>
      <c r="E92" s="579"/>
      <c r="F92" s="579"/>
      <c r="G92" s="176" t="s">
        <v>275</v>
      </c>
      <c r="H92" s="288"/>
      <c r="I92" s="288"/>
      <c r="J92" s="369">
        <f t="shared" si="4"/>
        <v>0</v>
      </c>
      <c r="K92" s="606"/>
      <c r="L92" s="606"/>
      <c r="M92" s="606"/>
      <c r="N92" s="584"/>
      <c r="O92" s="702"/>
      <c r="Q92" s="132"/>
      <c r="R92" s="119"/>
      <c r="T92" s="61"/>
      <c r="U92" s="61"/>
    </row>
    <row r="93" spans="1:21" ht="78" customHeight="1" x14ac:dyDescent="0.4">
      <c r="A93" s="697"/>
      <c r="B93" s="700"/>
      <c r="C93" s="656"/>
      <c r="D93" s="578"/>
      <c r="E93" s="579"/>
      <c r="F93" s="579"/>
      <c r="G93" s="176" t="s">
        <v>274</v>
      </c>
      <c r="H93" s="288"/>
      <c r="I93" s="288"/>
      <c r="J93" s="385">
        <f t="shared" si="4"/>
        <v>0</v>
      </c>
      <c r="K93" s="606"/>
      <c r="L93" s="606"/>
      <c r="M93" s="606"/>
      <c r="N93" s="584"/>
      <c r="O93" s="702"/>
      <c r="Q93" s="132"/>
      <c r="R93" s="119"/>
      <c r="T93" s="61"/>
      <c r="U93" s="61"/>
    </row>
    <row r="94" spans="1:21" ht="53.25" customHeight="1" x14ac:dyDescent="0.25">
      <c r="A94" s="697"/>
      <c r="B94" s="700"/>
      <c r="C94" s="656" t="s">
        <v>139</v>
      </c>
      <c r="D94" s="578" t="s">
        <v>170</v>
      </c>
      <c r="E94" s="579" t="s">
        <v>349</v>
      </c>
      <c r="F94" s="580" t="s">
        <v>396</v>
      </c>
      <c r="G94" s="165" t="s">
        <v>370</v>
      </c>
      <c r="H94" s="285"/>
      <c r="I94" s="286"/>
      <c r="J94" s="386">
        <f t="shared" si="4"/>
        <v>0</v>
      </c>
      <c r="K94" s="596" t="e">
        <f>ROUND(AVERAGE(H94:H96),2)</f>
        <v>#DIV/0!</v>
      </c>
      <c r="L94" s="596" t="e">
        <f>ROUND(AVERAGE(I94:I96),2)</f>
        <v>#DIV/0!</v>
      </c>
      <c r="M94" s="596" t="e">
        <f>ROUND(AVERAGE(K94:L96),2)</f>
        <v>#DIV/0!</v>
      </c>
      <c r="N94" s="584"/>
      <c r="O94" s="687"/>
      <c r="R94" s="119"/>
      <c r="T94" s="61"/>
      <c r="U94" s="61"/>
    </row>
    <row r="95" spans="1:21" ht="104.25" customHeight="1" x14ac:dyDescent="0.25">
      <c r="A95" s="697"/>
      <c r="B95" s="700"/>
      <c r="C95" s="656"/>
      <c r="D95" s="578"/>
      <c r="E95" s="579"/>
      <c r="F95" s="580"/>
      <c r="G95" s="195" t="s">
        <v>371</v>
      </c>
      <c r="H95" s="287"/>
      <c r="I95" s="288"/>
      <c r="J95" s="369">
        <f t="shared" si="4"/>
        <v>0</v>
      </c>
      <c r="K95" s="606"/>
      <c r="L95" s="606"/>
      <c r="M95" s="606"/>
      <c r="N95" s="584"/>
      <c r="O95" s="687"/>
      <c r="R95" s="119"/>
      <c r="T95" s="61"/>
      <c r="U95" s="61"/>
    </row>
    <row r="96" spans="1:21" ht="74.25" customHeight="1" x14ac:dyDescent="0.4">
      <c r="A96" s="697"/>
      <c r="B96" s="700"/>
      <c r="C96" s="656"/>
      <c r="D96" s="578"/>
      <c r="E96" s="579"/>
      <c r="F96" s="580"/>
      <c r="G96" s="195" t="s">
        <v>266</v>
      </c>
      <c r="H96" s="287"/>
      <c r="I96" s="288"/>
      <c r="J96" s="383">
        <f t="shared" si="4"/>
        <v>0</v>
      </c>
      <c r="K96" s="606"/>
      <c r="L96" s="606"/>
      <c r="M96" s="606"/>
      <c r="N96" s="584"/>
      <c r="O96" s="687"/>
      <c r="Q96" s="132"/>
      <c r="R96" s="119"/>
      <c r="T96" s="61"/>
      <c r="U96" s="61"/>
    </row>
    <row r="97" spans="1:21" ht="90.75" customHeight="1" x14ac:dyDescent="0.25">
      <c r="A97" s="697"/>
      <c r="B97" s="700"/>
      <c r="C97" s="170" t="s">
        <v>138</v>
      </c>
      <c r="D97" s="243" t="s">
        <v>171</v>
      </c>
      <c r="E97" s="167" t="s">
        <v>349</v>
      </c>
      <c r="F97" s="253" t="s">
        <v>396</v>
      </c>
      <c r="G97" s="165" t="s">
        <v>364</v>
      </c>
      <c r="H97" s="285"/>
      <c r="I97" s="286"/>
      <c r="J97" s="368">
        <f t="shared" si="4"/>
        <v>0</v>
      </c>
      <c r="K97" s="552" t="e">
        <f>ROUND(AVERAGE(H97:H97),2)</f>
        <v>#DIV/0!</v>
      </c>
      <c r="L97" s="552" t="e">
        <f>ROUND(AVERAGE(I97:I97),2)</f>
        <v>#DIV/0!</v>
      </c>
      <c r="M97" s="552" t="e">
        <f>ROUND(AVERAGE(K97:L97),2)</f>
        <v>#DIV/0!</v>
      </c>
      <c r="N97" s="584"/>
      <c r="O97" s="326"/>
      <c r="R97" s="119"/>
      <c r="T97" s="61"/>
      <c r="U97" s="61"/>
    </row>
    <row r="98" spans="1:21" ht="66.75" customHeight="1" x14ac:dyDescent="0.25">
      <c r="A98" s="697"/>
      <c r="B98" s="700"/>
      <c r="C98" s="598" t="s">
        <v>137</v>
      </c>
      <c r="D98" s="578" t="s">
        <v>326</v>
      </c>
      <c r="E98" s="579" t="s">
        <v>349</v>
      </c>
      <c r="F98" s="580" t="s">
        <v>396</v>
      </c>
      <c r="G98" s="165" t="s">
        <v>365</v>
      </c>
      <c r="H98" s="285"/>
      <c r="I98" s="286"/>
      <c r="J98" s="386">
        <f t="shared" si="4"/>
        <v>0</v>
      </c>
      <c r="K98" s="596" t="e">
        <f>ROUND(AVERAGE(H98:H99),2)</f>
        <v>#DIV/0!</v>
      </c>
      <c r="L98" s="596" t="e">
        <f>ROUND(AVERAGE(I98:I99),2)</f>
        <v>#DIV/0!</v>
      </c>
      <c r="M98" s="596" t="e">
        <f>ROUND(AVERAGE(K98:L99),2)</f>
        <v>#DIV/0!</v>
      </c>
      <c r="N98" s="584"/>
      <c r="O98" s="687"/>
      <c r="R98" s="119"/>
      <c r="T98" s="61"/>
      <c r="U98" s="61"/>
    </row>
    <row r="99" spans="1:21" ht="76.5" customHeight="1" x14ac:dyDescent="0.4">
      <c r="A99" s="698"/>
      <c r="B99" s="701"/>
      <c r="C99" s="599"/>
      <c r="D99" s="695"/>
      <c r="E99" s="601"/>
      <c r="F99" s="602"/>
      <c r="G99" s="197" t="s">
        <v>280</v>
      </c>
      <c r="H99" s="298"/>
      <c r="I99" s="299"/>
      <c r="J99" s="389">
        <f t="shared" si="4"/>
        <v>0</v>
      </c>
      <c r="K99" s="622"/>
      <c r="L99" s="622"/>
      <c r="M99" s="622"/>
      <c r="N99" s="584"/>
      <c r="O99" s="688"/>
      <c r="Q99" s="132"/>
      <c r="R99" s="119"/>
      <c r="T99" s="61"/>
      <c r="U99" s="61"/>
    </row>
    <row r="100" spans="1:21" ht="120" customHeight="1" x14ac:dyDescent="0.4">
      <c r="A100" s="689">
        <v>6</v>
      </c>
      <c r="B100" s="692" t="s">
        <v>41</v>
      </c>
      <c r="C100" s="227" t="s">
        <v>136</v>
      </c>
      <c r="D100" s="247" t="s">
        <v>172</v>
      </c>
      <c r="E100" s="225" t="s">
        <v>6</v>
      </c>
      <c r="F100" s="226" t="s">
        <v>7</v>
      </c>
      <c r="G100" s="193" t="s">
        <v>351</v>
      </c>
      <c r="H100" s="296"/>
      <c r="I100" s="284"/>
      <c r="J100" s="368">
        <f t="shared" si="4"/>
        <v>0</v>
      </c>
      <c r="K100" s="553" t="e">
        <f>ROUND(AVERAGE(H100:H100),2)</f>
        <v>#DIV/0!</v>
      </c>
      <c r="L100" s="553" t="e">
        <f>ROUND(AVERAGE(I100:I100),2)</f>
        <v>#DIV/0!</v>
      </c>
      <c r="M100" s="553" t="e">
        <f>ROUND(AVERAGE(K100:L100),2)</f>
        <v>#DIV/0!</v>
      </c>
      <c r="N100" s="583" t="str">
        <f>IFERROR(ROUND(AVERAGE(M100:M103),2),"")</f>
        <v/>
      </c>
      <c r="O100" s="323"/>
      <c r="Q100" s="132"/>
      <c r="R100" s="119"/>
      <c r="T100" s="61"/>
      <c r="U100" s="61"/>
    </row>
    <row r="101" spans="1:21" ht="66.75" customHeight="1" x14ac:dyDescent="0.25">
      <c r="A101" s="690"/>
      <c r="B101" s="693"/>
      <c r="C101" s="598" t="s">
        <v>135</v>
      </c>
      <c r="D101" s="578" t="s">
        <v>173</v>
      </c>
      <c r="E101" s="579" t="s">
        <v>6</v>
      </c>
      <c r="F101" s="579" t="s">
        <v>7</v>
      </c>
      <c r="G101" s="183" t="s">
        <v>366</v>
      </c>
      <c r="H101" s="286"/>
      <c r="I101" s="286"/>
      <c r="J101" s="386">
        <f t="shared" si="4"/>
        <v>0</v>
      </c>
      <c r="K101" s="596" t="e">
        <f>ROUND(AVERAGE(H101:H102),2)</f>
        <v>#DIV/0!</v>
      </c>
      <c r="L101" s="596" t="e">
        <f>ROUND(AVERAGE(I101:I102),2)</f>
        <v>#DIV/0!</v>
      </c>
      <c r="M101" s="596" t="e">
        <f>ROUND(AVERAGE(K101:L102),2)</f>
        <v>#DIV/0!</v>
      </c>
      <c r="N101" s="584"/>
      <c r="O101" s="582"/>
      <c r="R101" s="119"/>
      <c r="T101" s="61"/>
      <c r="U101" s="61"/>
    </row>
    <row r="102" spans="1:21" ht="65.25" customHeight="1" x14ac:dyDescent="0.4">
      <c r="A102" s="690"/>
      <c r="B102" s="693"/>
      <c r="C102" s="598"/>
      <c r="D102" s="578"/>
      <c r="E102" s="579"/>
      <c r="F102" s="579"/>
      <c r="G102" s="176" t="s">
        <v>277</v>
      </c>
      <c r="H102" s="288"/>
      <c r="I102" s="288"/>
      <c r="J102" s="383">
        <f t="shared" si="4"/>
        <v>0</v>
      </c>
      <c r="K102" s="606"/>
      <c r="L102" s="606"/>
      <c r="M102" s="606"/>
      <c r="N102" s="584"/>
      <c r="O102" s="582"/>
      <c r="Q102" s="132"/>
      <c r="R102" s="119"/>
      <c r="T102" s="61"/>
      <c r="U102" s="61"/>
    </row>
    <row r="103" spans="1:21" ht="122.25" customHeight="1" x14ac:dyDescent="0.25">
      <c r="A103" s="690"/>
      <c r="B103" s="693"/>
      <c r="C103" s="489" t="s">
        <v>134</v>
      </c>
      <c r="D103" s="479" t="s">
        <v>174</v>
      </c>
      <c r="E103" s="481" t="s">
        <v>6</v>
      </c>
      <c r="F103" s="485" t="s">
        <v>7</v>
      </c>
      <c r="G103" s="165" t="s">
        <v>278</v>
      </c>
      <c r="H103" s="285"/>
      <c r="I103" s="286"/>
      <c r="J103" s="368">
        <f t="shared" si="4"/>
        <v>0</v>
      </c>
      <c r="K103" s="552" t="e">
        <f>ROUND(AVERAGE(H103:H103),2)</f>
        <v>#DIV/0!</v>
      </c>
      <c r="L103" s="552" t="e">
        <f>ROUND(AVERAGE(I103:I103),2)</f>
        <v>#DIV/0!</v>
      </c>
      <c r="M103" s="552" t="e">
        <f>ROUND(AVERAGE(K103:L103),2)</f>
        <v>#DIV/0!</v>
      </c>
      <c r="N103" s="584"/>
      <c r="O103" s="482"/>
      <c r="R103" s="119"/>
      <c r="T103" s="61"/>
      <c r="U103" s="61"/>
    </row>
    <row r="104" spans="1:21" ht="167.25" customHeight="1" x14ac:dyDescent="0.25">
      <c r="A104" s="690"/>
      <c r="B104" s="693"/>
      <c r="C104" s="170" t="s">
        <v>133</v>
      </c>
      <c r="D104" s="243" t="s">
        <v>175</v>
      </c>
      <c r="E104" s="167" t="s">
        <v>349</v>
      </c>
      <c r="F104" s="253" t="s">
        <v>396</v>
      </c>
      <c r="G104" s="165" t="s">
        <v>367</v>
      </c>
      <c r="H104" s="285"/>
      <c r="I104" s="286"/>
      <c r="J104" s="552">
        <f t="shared" si="4"/>
        <v>0</v>
      </c>
      <c r="K104" s="552" t="e">
        <f>ROUND(AVERAGE(H104:H104),2)</f>
        <v>#DIV/0!</v>
      </c>
      <c r="L104" s="552" t="e">
        <f>ROUND(AVERAGE(I104:I104),2)</f>
        <v>#DIV/0!</v>
      </c>
      <c r="M104" s="552" t="e">
        <f>ROUND(AVERAGE(K104:L104),2)</f>
        <v>#DIV/0!</v>
      </c>
      <c r="N104" s="584"/>
      <c r="O104" s="321"/>
      <c r="R104" s="119"/>
      <c r="T104" s="61"/>
      <c r="U104" s="61"/>
    </row>
    <row r="105" spans="1:21" ht="45" x14ac:dyDescent="0.25">
      <c r="A105" s="690"/>
      <c r="B105" s="693"/>
      <c r="C105" s="656" t="s">
        <v>132</v>
      </c>
      <c r="D105" s="578" t="s">
        <v>176</v>
      </c>
      <c r="E105" s="579" t="s">
        <v>349</v>
      </c>
      <c r="F105" s="580" t="s">
        <v>396</v>
      </c>
      <c r="G105" s="165" t="s">
        <v>352</v>
      </c>
      <c r="H105" s="300"/>
      <c r="I105" s="286"/>
      <c r="J105" s="386">
        <f t="shared" si="4"/>
        <v>0</v>
      </c>
      <c r="K105" s="596" t="e">
        <f>ROUND(AVERAGE(H105:H106),2)</f>
        <v>#DIV/0!</v>
      </c>
      <c r="L105" s="596" t="e">
        <f>ROUND(AVERAGE(I105:I106),2)</f>
        <v>#DIV/0!</v>
      </c>
      <c r="M105" s="596" t="e">
        <f>ROUND(AVERAGE(K105:L106),2)</f>
        <v>#DIV/0!</v>
      </c>
      <c r="N105" s="584"/>
      <c r="O105" s="582"/>
      <c r="R105" s="119"/>
      <c r="T105" s="61"/>
      <c r="U105" s="61"/>
    </row>
    <row r="106" spans="1:21" ht="30" x14ac:dyDescent="0.25">
      <c r="A106" s="691"/>
      <c r="B106" s="694"/>
      <c r="C106" s="658"/>
      <c r="D106" s="600"/>
      <c r="E106" s="601"/>
      <c r="F106" s="602"/>
      <c r="G106" s="197" t="s">
        <v>367</v>
      </c>
      <c r="H106" s="301"/>
      <c r="I106" s="299"/>
      <c r="J106" s="389">
        <f t="shared" si="4"/>
        <v>0</v>
      </c>
      <c r="K106" s="622"/>
      <c r="L106" s="622"/>
      <c r="M106" s="622"/>
      <c r="N106" s="584"/>
      <c r="O106" s="641"/>
      <c r="R106" s="119"/>
      <c r="T106" s="61"/>
      <c r="U106" s="61"/>
    </row>
    <row r="107" spans="1:21" ht="30" x14ac:dyDescent="0.4">
      <c r="A107" s="661">
        <v>7</v>
      </c>
      <c r="B107" s="664" t="s">
        <v>40</v>
      </c>
      <c r="C107" s="667" t="s">
        <v>131</v>
      </c>
      <c r="D107" s="649" t="s">
        <v>242</v>
      </c>
      <c r="E107" s="650" t="s">
        <v>6</v>
      </c>
      <c r="F107" s="668" t="s">
        <v>7</v>
      </c>
      <c r="G107" s="193" t="s">
        <v>265</v>
      </c>
      <c r="H107" s="279"/>
      <c r="I107" s="280"/>
      <c r="J107" s="387">
        <f t="shared" si="4"/>
        <v>0</v>
      </c>
      <c r="K107" s="607" t="e">
        <f>ROUND(AVERAGE(H107:H110),2)</f>
        <v>#DIV/0!</v>
      </c>
      <c r="L107" s="607" t="e">
        <f>ROUND(AVERAGE(I107:I110),2)</f>
        <v>#DIV/0!</v>
      </c>
      <c r="M107" s="607" t="e">
        <f>ROUND(AVERAGE(K107:L110),2)</f>
        <v>#DIV/0!</v>
      </c>
      <c r="N107" s="583" t="str">
        <f>IFERROR(ROUND(AVERAGE(M107:M114),2),"")</f>
        <v/>
      </c>
      <c r="O107" s="685"/>
      <c r="Q107" s="132"/>
      <c r="R107" s="119"/>
      <c r="T107" s="61"/>
      <c r="U107" s="61"/>
    </row>
    <row r="108" spans="1:21" ht="63" customHeight="1" x14ac:dyDescent="0.4">
      <c r="A108" s="662"/>
      <c r="B108" s="665"/>
      <c r="C108" s="656"/>
      <c r="D108" s="609"/>
      <c r="E108" s="579"/>
      <c r="F108" s="621"/>
      <c r="G108" s="195" t="s">
        <v>360</v>
      </c>
      <c r="H108" s="287"/>
      <c r="I108" s="288"/>
      <c r="J108" s="369">
        <f t="shared" si="4"/>
        <v>0</v>
      </c>
      <c r="K108" s="606"/>
      <c r="L108" s="606"/>
      <c r="M108" s="606"/>
      <c r="N108" s="584"/>
      <c r="O108" s="683"/>
      <c r="Q108" s="132"/>
      <c r="R108" s="119"/>
      <c r="T108" s="61"/>
      <c r="U108" s="61"/>
    </row>
    <row r="109" spans="1:21" ht="51.75" customHeight="1" x14ac:dyDescent="0.4">
      <c r="A109" s="662"/>
      <c r="B109" s="665"/>
      <c r="C109" s="656"/>
      <c r="D109" s="609"/>
      <c r="E109" s="579"/>
      <c r="F109" s="621"/>
      <c r="G109" s="195" t="s">
        <v>105</v>
      </c>
      <c r="H109" s="287"/>
      <c r="I109" s="288"/>
      <c r="J109" s="369">
        <f t="shared" si="4"/>
        <v>0</v>
      </c>
      <c r="K109" s="606"/>
      <c r="L109" s="606"/>
      <c r="M109" s="606"/>
      <c r="N109" s="584"/>
      <c r="O109" s="683"/>
      <c r="Q109" s="132"/>
      <c r="R109" s="119"/>
      <c r="T109" s="61"/>
      <c r="U109" s="61"/>
    </row>
    <row r="110" spans="1:21" ht="45" customHeight="1" x14ac:dyDescent="0.4">
      <c r="A110" s="662"/>
      <c r="B110" s="665"/>
      <c r="C110" s="656"/>
      <c r="D110" s="609"/>
      <c r="E110" s="579"/>
      <c r="F110" s="621"/>
      <c r="G110" s="195" t="s">
        <v>259</v>
      </c>
      <c r="H110" s="287"/>
      <c r="I110" s="288"/>
      <c r="J110" s="369">
        <f t="shared" si="4"/>
        <v>0</v>
      </c>
      <c r="K110" s="606"/>
      <c r="L110" s="606"/>
      <c r="M110" s="606"/>
      <c r="N110" s="584"/>
      <c r="O110" s="683"/>
      <c r="Q110" s="132"/>
      <c r="R110" s="119"/>
      <c r="T110" s="61"/>
      <c r="U110" s="61"/>
    </row>
    <row r="111" spans="1:21" ht="83.25" customHeight="1" x14ac:dyDescent="0.4">
      <c r="A111" s="662"/>
      <c r="B111" s="665"/>
      <c r="C111" s="656" t="s">
        <v>130</v>
      </c>
      <c r="D111" s="578" t="s">
        <v>177</v>
      </c>
      <c r="E111" s="579" t="s">
        <v>6</v>
      </c>
      <c r="F111" s="621" t="s">
        <v>7</v>
      </c>
      <c r="G111" s="165" t="s">
        <v>360</v>
      </c>
      <c r="H111" s="285"/>
      <c r="I111" s="286"/>
      <c r="J111" s="386">
        <f t="shared" si="4"/>
        <v>0</v>
      </c>
      <c r="K111" s="596" t="e">
        <f>ROUND(AVERAGE(H111:H112),2)</f>
        <v>#DIV/0!</v>
      </c>
      <c r="L111" s="596" t="e">
        <f>ROUND(AVERAGE(I111:I112),2)</f>
        <v>#DIV/0!</v>
      </c>
      <c r="M111" s="596" t="e">
        <f>ROUND(AVERAGE(K111:L112),2)</f>
        <v>#DIV/0!</v>
      </c>
      <c r="N111" s="584"/>
      <c r="O111" s="683"/>
      <c r="Q111" s="132"/>
      <c r="R111" s="119"/>
      <c r="T111" s="61"/>
      <c r="U111" s="61"/>
    </row>
    <row r="112" spans="1:21" ht="90" customHeight="1" x14ac:dyDescent="0.4">
      <c r="A112" s="662"/>
      <c r="B112" s="665"/>
      <c r="C112" s="656"/>
      <c r="D112" s="578"/>
      <c r="E112" s="579"/>
      <c r="F112" s="621"/>
      <c r="G112" s="195" t="s">
        <v>279</v>
      </c>
      <c r="H112" s="287"/>
      <c r="I112" s="288"/>
      <c r="J112" s="369">
        <f t="shared" si="4"/>
        <v>0</v>
      </c>
      <c r="K112" s="606"/>
      <c r="L112" s="606"/>
      <c r="M112" s="606"/>
      <c r="N112" s="584"/>
      <c r="O112" s="683"/>
      <c r="Q112" s="132"/>
      <c r="R112" s="119"/>
      <c r="T112" s="61"/>
      <c r="U112" s="61"/>
    </row>
    <row r="113" spans="1:21" ht="90.75" customHeight="1" x14ac:dyDescent="0.4">
      <c r="A113" s="662"/>
      <c r="B113" s="665"/>
      <c r="C113" s="425" t="s">
        <v>129</v>
      </c>
      <c r="D113" s="426" t="s">
        <v>178</v>
      </c>
      <c r="E113" s="427" t="s">
        <v>6</v>
      </c>
      <c r="F113" s="427" t="s">
        <v>7</v>
      </c>
      <c r="G113" s="183" t="s">
        <v>118</v>
      </c>
      <c r="H113" s="286"/>
      <c r="I113" s="286"/>
      <c r="J113" s="382">
        <f t="shared" si="4"/>
        <v>0</v>
      </c>
      <c r="K113" s="552" t="e">
        <f>ROUND(AVERAGE(H113),2)</f>
        <v>#DIV/0!</v>
      </c>
      <c r="L113" s="552" t="e">
        <f>ROUND(AVERAGE(I113),2)</f>
        <v>#DIV/0!</v>
      </c>
      <c r="M113" s="552" t="e">
        <f>ROUND(AVERAGE(K113:L113),2)</f>
        <v>#DIV/0!</v>
      </c>
      <c r="N113" s="584"/>
      <c r="O113" s="327"/>
      <c r="P113" s="121"/>
      <c r="Q113" s="132"/>
      <c r="R113" s="119"/>
      <c r="T113" s="61"/>
      <c r="U113" s="61"/>
    </row>
    <row r="114" spans="1:21" ht="182.25" customHeight="1" x14ac:dyDescent="0.4">
      <c r="A114" s="662"/>
      <c r="B114" s="665"/>
      <c r="C114" s="538" t="s">
        <v>128</v>
      </c>
      <c r="D114" s="524" t="s">
        <v>391</v>
      </c>
      <c r="E114" s="526" t="s">
        <v>6</v>
      </c>
      <c r="F114" s="526" t="s">
        <v>7</v>
      </c>
      <c r="G114" s="183" t="s">
        <v>280</v>
      </c>
      <c r="H114" s="286"/>
      <c r="I114" s="286"/>
      <c r="J114" s="382">
        <f t="shared" si="4"/>
        <v>0</v>
      </c>
      <c r="K114" s="552" t="e">
        <f>ROUND(AVERAGE(H114:H114),2)</f>
        <v>#DIV/0!</v>
      </c>
      <c r="L114" s="552" t="e">
        <f>ROUND(AVERAGE(I114:I114),2)</f>
        <v>#DIV/0!</v>
      </c>
      <c r="M114" s="552" t="e">
        <f>ROUND(AVERAGE(K114:L114),2)</f>
        <v>#DIV/0!</v>
      </c>
      <c r="N114" s="584"/>
      <c r="O114" s="541"/>
      <c r="Q114" s="132"/>
      <c r="R114" s="119"/>
      <c r="T114" s="61"/>
      <c r="U114" s="61"/>
    </row>
    <row r="115" spans="1:21" ht="43.5" customHeight="1" x14ac:dyDescent="0.4">
      <c r="A115" s="662"/>
      <c r="B115" s="665"/>
      <c r="C115" s="489" t="s">
        <v>127</v>
      </c>
      <c r="D115" s="479" t="s">
        <v>179</v>
      </c>
      <c r="E115" s="481" t="s">
        <v>349</v>
      </c>
      <c r="F115" s="484" t="s">
        <v>396</v>
      </c>
      <c r="G115" s="183" t="s">
        <v>281</v>
      </c>
      <c r="H115" s="286"/>
      <c r="I115" s="286"/>
      <c r="J115" s="368">
        <f t="shared" si="4"/>
        <v>0</v>
      </c>
      <c r="K115" s="552" t="e">
        <f>ROUND(AVERAGE(H115:H115),2)</f>
        <v>#DIV/0!</v>
      </c>
      <c r="L115" s="552" t="e">
        <f>ROUND(AVERAGE(I115:I115),2)</f>
        <v>#DIV/0!</v>
      </c>
      <c r="M115" s="552" t="e">
        <f>ROUND(AVERAGE(K115:L115),2)</f>
        <v>#DIV/0!</v>
      </c>
      <c r="N115" s="584"/>
      <c r="O115" s="492"/>
      <c r="Q115" s="132"/>
      <c r="R115" s="119"/>
      <c r="T115" s="61"/>
      <c r="U115" s="61"/>
    </row>
    <row r="116" spans="1:21" ht="30" x14ac:dyDescent="0.4">
      <c r="A116" s="662"/>
      <c r="B116" s="665"/>
      <c r="C116" s="598" t="s">
        <v>126</v>
      </c>
      <c r="D116" s="578" t="s">
        <v>180</v>
      </c>
      <c r="E116" s="579" t="s">
        <v>349</v>
      </c>
      <c r="F116" s="619" t="s">
        <v>396</v>
      </c>
      <c r="G116" s="183" t="s">
        <v>381</v>
      </c>
      <c r="H116" s="286"/>
      <c r="I116" s="286"/>
      <c r="J116" s="386">
        <f t="shared" si="4"/>
        <v>0</v>
      </c>
      <c r="K116" s="596" t="e">
        <f>ROUND(AVERAGE(H116:H117),2)</f>
        <v>#DIV/0!</v>
      </c>
      <c r="L116" s="596" t="e">
        <f>ROUND(AVERAGE(I116:I117),2)</f>
        <v>#DIV/0!</v>
      </c>
      <c r="M116" s="596" t="e">
        <f>ROUND(AVERAGE(K116:L117),2)</f>
        <v>#DIV/0!</v>
      </c>
      <c r="N116" s="584"/>
      <c r="O116" s="683"/>
      <c r="Q116" s="132"/>
      <c r="R116" s="119"/>
      <c r="T116" s="61"/>
      <c r="U116" s="61"/>
    </row>
    <row r="117" spans="1:21" ht="30" x14ac:dyDescent="0.4">
      <c r="A117" s="663"/>
      <c r="B117" s="666"/>
      <c r="C117" s="588"/>
      <c r="D117" s="590"/>
      <c r="E117" s="592"/>
      <c r="F117" s="686"/>
      <c r="G117" s="199" t="s">
        <v>369</v>
      </c>
      <c r="H117" s="282"/>
      <c r="I117" s="282"/>
      <c r="J117" s="385">
        <f t="shared" si="4"/>
        <v>0</v>
      </c>
      <c r="K117" s="606"/>
      <c r="L117" s="606"/>
      <c r="M117" s="606"/>
      <c r="N117" s="584"/>
      <c r="O117" s="684"/>
      <c r="Q117" s="132"/>
      <c r="R117" s="119"/>
      <c r="T117" s="61"/>
      <c r="U117" s="61"/>
    </row>
    <row r="118" spans="1:21" ht="195" customHeight="1" x14ac:dyDescent="0.4">
      <c r="A118" s="672">
        <v>8</v>
      </c>
      <c r="B118" s="669" t="s">
        <v>39</v>
      </c>
      <c r="C118" s="675" t="s">
        <v>125</v>
      </c>
      <c r="D118" s="677" t="s">
        <v>181</v>
      </c>
      <c r="E118" s="679" t="s">
        <v>6</v>
      </c>
      <c r="F118" s="679" t="s">
        <v>7</v>
      </c>
      <c r="G118" s="518" t="s">
        <v>259</v>
      </c>
      <c r="H118" s="519"/>
      <c r="I118" s="519"/>
      <c r="J118" s="520">
        <f t="shared" si="4"/>
        <v>0</v>
      </c>
      <c r="K118" s="681" t="e">
        <f>ROUND(AVERAGE(H118:H119),2)</f>
        <v>#DIV/0!</v>
      </c>
      <c r="L118" s="607" t="e">
        <f>ROUND(AVERAGE(I118:I119),2)</f>
        <v>#DIV/0!</v>
      </c>
      <c r="M118" s="659" t="e">
        <f>ROUND(AVERAGE(K118:L118),2)</f>
        <v>#DIV/0!</v>
      </c>
      <c r="N118" s="515"/>
      <c r="O118" s="516"/>
      <c r="Q118" s="132"/>
      <c r="R118" s="119"/>
      <c r="T118" s="61"/>
      <c r="U118" s="61"/>
    </row>
    <row r="119" spans="1:21" ht="243.75" customHeight="1" x14ac:dyDescent="0.4">
      <c r="A119" s="673"/>
      <c r="B119" s="670"/>
      <c r="C119" s="676"/>
      <c r="D119" s="678"/>
      <c r="E119" s="680"/>
      <c r="F119" s="680"/>
      <c r="G119" s="517" t="s">
        <v>282</v>
      </c>
      <c r="H119" s="284"/>
      <c r="I119" s="284"/>
      <c r="J119" s="368">
        <f t="shared" si="4"/>
        <v>0</v>
      </c>
      <c r="K119" s="682"/>
      <c r="L119" s="597"/>
      <c r="M119" s="660"/>
      <c r="N119" s="584" t="str">
        <f>IFERROR(ROUND(AVERAGE(M119:M124),2),"")</f>
        <v/>
      </c>
      <c r="O119" s="530"/>
      <c r="Q119" s="132"/>
      <c r="R119" s="119"/>
      <c r="T119" s="61"/>
      <c r="U119" s="61"/>
    </row>
    <row r="120" spans="1:21" ht="80.25" customHeight="1" x14ac:dyDescent="0.4">
      <c r="A120" s="673"/>
      <c r="B120" s="670"/>
      <c r="C120" s="656" t="s">
        <v>124</v>
      </c>
      <c r="D120" s="578" t="s">
        <v>328</v>
      </c>
      <c r="E120" s="579" t="s">
        <v>6</v>
      </c>
      <c r="F120" s="621" t="s">
        <v>7</v>
      </c>
      <c r="G120" s="165" t="s">
        <v>259</v>
      </c>
      <c r="H120" s="285"/>
      <c r="I120" s="542"/>
      <c r="J120" s="386">
        <f t="shared" si="4"/>
        <v>0</v>
      </c>
      <c r="K120" s="596" t="e">
        <f>ROUND(AVERAGE(H120:H121),2)</f>
        <v>#DIV/0!</v>
      </c>
      <c r="L120" s="596" t="e">
        <f>ROUND(AVERAGE(I120:I121),2)</f>
        <v>#DIV/0!</v>
      </c>
      <c r="M120" s="596" t="e">
        <f>ROUND(AVERAGE(K120:L121),2)</f>
        <v>#DIV/0!</v>
      </c>
      <c r="N120" s="584"/>
      <c r="O120" s="582"/>
      <c r="Q120" s="132"/>
      <c r="R120" s="119"/>
      <c r="T120" s="61"/>
      <c r="U120" s="61"/>
    </row>
    <row r="121" spans="1:21" ht="66.75" customHeight="1" x14ac:dyDescent="0.4">
      <c r="A121" s="673"/>
      <c r="B121" s="670"/>
      <c r="C121" s="656"/>
      <c r="D121" s="609"/>
      <c r="E121" s="579"/>
      <c r="F121" s="621"/>
      <c r="G121" s="195" t="s">
        <v>382</v>
      </c>
      <c r="H121" s="287"/>
      <c r="I121" s="288"/>
      <c r="J121" s="383">
        <f t="shared" si="4"/>
        <v>0</v>
      </c>
      <c r="K121" s="606"/>
      <c r="L121" s="606"/>
      <c r="M121" s="606"/>
      <c r="N121" s="584"/>
      <c r="O121" s="582"/>
      <c r="Q121" s="132"/>
      <c r="R121" s="119"/>
      <c r="T121" s="61"/>
      <c r="U121" s="61"/>
    </row>
    <row r="122" spans="1:21" ht="409.5" customHeight="1" x14ac:dyDescent="0.4">
      <c r="A122" s="673"/>
      <c r="B122" s="670"/>
      <c r="C122" s="523" t="s">
        <v>123</v>
      </c>
      <c r="D122" s="524" t="s">
        <v>327</v>
      </c>
      <c r="E122" s="526" t="s">
        <v>6</v>
      </c>
      <c r="F122" s="531" t="s">
        <v>7</v>
      </c>
      <c r="G122" s="165" t="s">
        <v>374</v>
      </c>
      <c r="H122" s="285"/>
      <c r="I122" s="542"/>
      <c r="J122" s="553">
        <f t="shared" si="4"/>
        <v>0</v>
      </c>
      <c r="K122" s="552" t="e">
        <f>ROUND(AVERAGE(H122:H122),2)</f>
        <v>#DIV/0!</v>
      </c>
      <c r="L122" s="552" t="e">
        <f>ROUND(AVERAGE(I122:I122),2)</f>
        <v>#DIV/0!</v>
      </c>
      <c r="M122" s="552" t="e">
        <f>ROUND(AVERAGE(K122:L122),2)</f>
        <v>#DIV/0!</v>
      </c>
      <c r="N122" s="584"/>
      <c r="O122" s="528"/>
      <c r="Q122" s="132"/>
      <c r="R122" s="119"/>
      <c r="T122" s="61"/>
      <c r="U122" s="61"/>
    </row>
    <row r="123" spans="1:21" ht="75.75" customHeight="1" x14ac:dyDescent="0.4">
      <c r="A123" s="673"/>
      <c r="B123" s="670"/>
      <c r="C123" s="598" t="s">
        <v>122</v>
      </c>
      <c r="D123" s="578" t="s">
        <v>182</v>
      </c>
      <c r="E123" s="579" t="s">
        <v>6</v>
      </c>
      <c r="F123" s="621" t="s">
        <v>7</v>
      </c>
      <c r="G123" s="165" t="s">
        <v>282</v>
      </c>
      <c r="H123" s="302"/>
      <c r="I123" s="303"/>
      <c r="J123" s="386">
        <f t="shared" si="4"/>
        <v>0</v>
      </c>
      <c r="K123" s="596" t="e">
        <f>ROUND(AVERAGE(H123:H124),2)</f>
        <v>#DIV/0!</v>
      </c>
      <c r="L123" s="596" t="e">
        <f>ROUND(AVERAGE(I123:I124),2)</f>
        <v>#DIV/0!</v>
      </c>
      <c r="M123" s="596" t="e">
        <f>ROUND(AVERAGE(K123:L124),2)</f>
        <v>#DIV/0!</v>
      </c>
      <c r="N123" s="584"/>
      <c r="O123" s="582"/>
      <c r="Q123" s="132"/>
      <c r="R123" s="119"/>
      <c r="T123" s="61"/>
      <c r="U123" s="61"/>
    </row>
    <row r="124" spans="1:21" ht="56.25" customHeight="1" x14ac:dyDescent="0.4">
      <c r="A124" s="673"/>
      <c r="B124" s="670"/>
      <c r="C124" s="598"/>
      <c r="D124" s="578"/>
      <c r="E124" s="579"/>
      <c r="F124" s="621"/>
      <c r="G124" s="194" t="s">
        <v>375</v>
      </c>
      <c r="H124" s="289"/>
      <c r="I124" s="290"/>
      <c r="J124" s="383">
        <f t="shared" si="4"/>
        <v>0</v>
      </c>
      <c r="K124" s="597"/>
      <c r="L124" s="597"/>
      <c r="M124" s="597"/>
      <c r="N124" s="584"/>
      <c r="O124" s="582"/>
      <c r="Q124" s="132"/>
      <c r="R124" s="119"/>
      <c r="T124" s="61"/>
      <c r="U124" s="61"/>
    </row>
    <row r="125" spans="1:21" ht="215.25" customHeight="1" x14ac:dyDescent="0.4">
      <c r="A125" s="673"/>
      <c r="B125" s="670"/>
      <c r="C125" s="523" t="s">
        <v>120</v>
      </c>
      <c r="D125" s="524" t="s">
        <v>392</v>
      </c>
      <c r="E125" s="526" t="s">
        <v>349</v>
      </c>
      <c r="F125" s="525" t="s">
        <v>396</v>
      </c>
      <c r="G125" s="508" t="s">
        <v>283</v>
      </c>
      <c r="H125" s="514"/>
      <c r="I125" s="510"/>
      <c r="J125" s="511">
        <f t="shared" si="4"/>
        <v>0</v>
      </c>
      <c r="K125" s="552" t="e">
        <f>ROUND(AVERAGE(H125:H125),2)</f>
        <v>#DIV/0!</v>
      </c>
      <c r="L125" s="552" t="e">
        <f>ROUND(AVERAGE(I125:I125),2)</f>
        <v>#DIV/0!</v>
      </c>
      <c r="M125" s="552" t="e">
        <f>ROUND(AVERAGE(K125:L125),2)</f>
        <v>#DIV/0!</v>
      </c>
      <c r="N125" s="584"/>
      <c r="O125" s="528"/>
      <c r="Q125" s="132"/>
      <c r="R125" s="119"/>
      <c r="T125" s="61"/>
      <c r="U125" s="61"/>
    </row>
    <row r="126" spans="1:21" ht="96" customHeight="1" x14ac:dyDescent="0.4">
      <c r="A126" s="674"/>
      <c r="B126" s="671"/>
      <c r="C126" s="535" t="s">
        <v>121</v>
      </c>
      <c r="D126" s="540" t="s">
        <v>183</v>
      </c>
      <c r="E126" s="536" t="s">
        <v>349</v>
      </c>
      <c r="F126" s="537" t="s">
        <v>396</v>
      </c>
      <c r="G126" s="549" t="s">
        <v>284</v>
      </c>
      <c r="H126" s="361"/>
      <c r="I126" s="550"/>
      <c r="J126" s="392">
        <f t="shared" ref="J126:J181" si="5">IF(AND(ISNUMBER(H126),ISNUMBER(I126)),AVERAGE(H126:I126),0)</f>
        <v>0</v>
      </c>
      <c r="K126" s="384" t="e">
        <f>ROUND(AVERAGE(H126:H126),2)</f>
        <v>#DIV/0!</v>
      </c>
      <c r="L126" s="384" t="e">
        <f>ROUND(AVERAGE(I126:I126),2)</f>
        <v>#DIV/0!</v>
      </c>
      <c r="M126" s="384" t="e">
        <f>ROUND(AVERAGE(K126:L126),2)</f>
        <v>#DIV/0!</v>
      </c>
      <c r="N126" s="654"/>
      <c r="O126" s="539"/>
      <c r="Q126" s="132"/>
      <c r="R126" s="119"/>
      <c r="T126" s="61"/>
      <c r="U126" s="61"/>
    </row>
    <row r="127" spans="1:21" ht="44.25" customHeight="1" x14ac:dyDescent="0.4">
      <c r="A127" s="611">
        <v>9</v>
      </c>
      <c r="B127" s="651" t="s">
        <v>38</v>
      </c>
      <c r="C127" s="589" t="s">
        <v>184</v>
      </c>
      <c r="D127" s="591" t="s">
        <v>185</v>
      </c>
      <c r="E127" s="593" t="s">
        <v>6</v>
      </c>
      <c r="F127" s="593" t="s">
        <v>7</v>
      </c>
      <c r="G127" s="529" t="s">
        <v>377</v>
      </c>
      <c r="H127" s="291"/>
      <c r="I127" s="291"/>
      <c r="J127" s="553">
        <f t="shared" si="5"/>
        <v>0</v>
      </c>
      <c r="K127" s="597" t="e">
        <f>ROUND(AVERAGE(H127:H128),2)</f>
        <v>#DIV/0!</v>
      </c>
      <c r="L127" s="597" t="e">
        <f>ROUND(AVERAGE(I127:I128),2)</f>
        <v>#DIV/0!</v>
      </c>
      <c r="M127" s="597" t="e">
        <f>ROUND(AVERAGE(K127:L128),2)</f>
        <v>#DIV/0!</v>
      </c>
      <c r="N127" s="584" t="str">
        <f>IF(F132="DA",IF(F136="DA",IFERROR(ROUND(AVERAGE(M127:M137),2),""),IFERROR(ROUND(AVERAGE(M127:M135),2),"")),IF(F136="DA",IFERROR(ROUND(AVERAGE(M127:M131,M136),2),""),IFERROR(ROUND(AVERAGE(M127:M131),2),"")))</f>
        <v/>
      </c>
      <c r="O127" s="638"/>
      <c r="Q127" s="132"/>
      <c r="R127" s="119"/>
      <c r="T127" s="61"/>
      <c r="U127" s="61"/>
    </row>
    <row r="128" spans="1:21" ht="51" customHeight="1" x14ac:dyDescent="0.4">
      <c r="A128" s="611"/>
      <c r="B128" s="651"/>
      <c r="C128" s="598"/>
      <c r="D128" s="578"/>
      <c r="E128" s="579"/>
      <c r="F128" s="621"/>
      <c r="G128" s="195" t="s">
        <v>287</v>
      </c>
      <c r="H128" s="287"/>
      <c r="I128" s="288"/>
      <c r="J128" s="369">
        <f t="shared" si="5"/>
        <v>0</v>
      </c>
      <c r="K128" s="581"/>
      <c r="L128" s="581"/>
      <c r="M128" s="581"/>
      <c r="N128" s="584"/>
      <c r="O128" s="582"/>
      <c r="Q128" s="132"/>
      <c r="R128" s="119"/>
      <c r="T128" s="61"/>
      <c r="U128" s="61"/>
    </row>
    <row r="129" spans="1:21" ht="67.5" customHeight="1" x14ac:dyDescent="0.4">
      <c r="A129" s="611"/>
      <c r="B129" s="651"/>
      <c r="C129" s="168" t="s">
        <v>187</v>
      </c>
      <c r="D129" s="243" t="s">
        <v>186</v>
      </c>
      <c r="E129" s="167" t="s">
        <v>6</v>
      </c>
      <c r="F129" s="167" t="s">
        <v>7</v>
      </c>
      <c r="G129" s="190" t="s">
        <v>285</v>
      </c>
      <c r="H129" s="257"/>
      <c r="I129" s="257"/>
      <c r="J129" s="382">
        <f t="shared" si="5"/>
        <v>0</v>
      </c>
      <c r="K129" s="382" t="e">
        <f>ROUND(AVERAGE(H129),2)</f>
        <v>#DIV/0!</v>
      </c>
      <c r="L129" s="382" t="e">
        <f>ROUND(AVERAGE(I129),2)</f>
        <v>#DIV/0!</v>
      </c>
      <c r="M129" s="382" t="e">
        <f>ROUND(AVERAGE(K129:L129),2)</f>
        <v>#DIV/0!</v>
      </c>
      <c r="N129" s="584"/>
      <c r="O129" s="320"/>
      <c r="Q129" s="132"/>
      <c r="R129" s="119"/>
      <c r="T129" s="61"/>
      <c r="U129" s="61"/>
    </row>
    <row r="130" spans="1:21" ht="176.25" customHeight="1" x14ac:dyDescent="0.4">
      <c r="A130" s="611"/>
      <c r="B130" s="651"/>
      <c r="C130" s="656" t="s">
        <v>188</v>
      </c>
      <c r="D130" s="578" t="s">
        <v>393</v>
      </c>
      <c r="E130" s="657" t="s">
        <v>6</v>
      </c>
      <c r="F130" s="592" t="s">
        <v>7</v>
      </c>
      <c r="G130" s="191" t="s">
        <v>285</v>
      </c>
      <c r="H130" s="291"/>
      <c r="I130" s="291"/>
      <c r="J130" s="368">
        <f t="shared" si="5"/>
        <v>0</v>
      </c>
      <c r="K130" s="581" t="e">
        <f>ROUND(AVERAGE(H130:H131),2)</f>
        <v>#DIV/0!</v>
      </c>
      <c r="L130" s="581" t="e">
        <f>ROUND(AVERAGE(I130:I131),2)</f>
        <v>#DIV/0!</v>
      </c>
      <c r="M130" s="581" t="e">
        <f>ROUND(AVERAGE(K130:L131),2)</f>
        <v>#DIV/0!</v>
      </c>
      <c r="N130" s="584"/>
      <c r="O130" s="582"/>
      <c r="Q130" s="132"/>
      <c r="R130" s="119"/>
      <c r="T130" s="61"/>
      <c r="U130" s="61"/>
    </row>
    <row r="131" spans="1:21" ht="183" customHeight="1" x14ac:dyDescent="0.4">
      <c r="A131" s="611"/>
      <c r="B131" s="651"/>
      <c r="C131" s="656"/>
      <c r="D131" s="609"/>
      <c r="E131" s="639"/>
      <c r="F131" s="625"/>
      <c r="G131" s="199" t="s">
        <v>286</v>
      </c>
      <c r="H131" s="282"/>
      <c r="I131" s="282"/>
      <c r="J131" s="385">
        <f t="shared" si="5"/>
        <v>0</v>
      </c>
      <c r="K131" s="581"/>
      <c r="L131" s="581"/>
      <c r="M131" s="581"/>
      <c r="N131" s="584"/>
      <c r="O131" s="582"/>
      <c r="Q131" s="132"/>
      <c r="R131" s="119"/>
      <c r="T131" s="61"/>
      <c r="U131" s="61"/>
    </row>
    <row r="132" spans="1:21" ht="54.75" customHeight="1" x14ac:dyDescent="0.4">
      <c r="A132" s="611"/>
      <c r="B132" s="651"/>
      <c r="C132" s="598" t="s">
        <v>189</v>
      </c>
      <c r="D132" s="578" t="s">
        <v>205</v>
      </c>
      <c r="E132" s="604" t="s">
        <v>404</v>
      </c>
      <c r="F132" s="580" t="s">
        <v>396</v>
      </c>
      <c r="G132" s="165" t="s">
        <v>273</v>
      </c>
      <c r="H132" s="305"/>
      <c r="I132" s="306"/>
      <c r="J132" s="566">
        <f t="shared" si="5"/>
        <v>0</v>
      </c>
      <c r="K132" s="581" t="e">
        <f>ROUND(AVERAGE(H132:H135),2)</f>
        <v>#DIV/0!</v>
      </c>
      <c r="L132" s="581" t="e">
        <f>ROUND(AVERAGE(I132:I135),2)</f>
        <v>#DIV/0!</v>
      </c>
      <c r="M132" s="581" t="e">
        <f>ROUND(AVERAGE(K132:L135),2)</f>
        <v>#DIV/0!</v>
      </c>
      <c r="N132" s="584"/>
      <c r="O132" s="642"/>
      <c r="P132" s="117"/>
      <c r="Q132" s="134"/>
      <c r="R132" s="119"/>
      <c r="T132" s="61"/>
      <c r="U132" s="61"/>
    </row>
    <row r="133" spans="1:21" ht="46.5" customHeight="1" x14ac:dyDescent="0.4">
      <c r="A133" s="611"/>
      <c r="B133" s="651"/>
      <c r="C133" s="598"/>
      <c r="D133" s="609"/>
      <c r="E133" s="605"/>
      <c r="F133" s="580"/>
      <c r="G133" s="195" t="s">
        <v>287</v>
      </c>
      <c r="H133" s="287"/>
      <c r="I133" s="288"/>
      <c r="J133" s="369">
        <f t="shared" si="5"/>
        <v>0</v>
      </c>
      <c r="K133" s="581"/>
      <c r="L133" s="581"/>
      <c r="M133" s="581"/>
      <c r="N133" s="584"/>
      <c r="O133" s="642"/>
      <c r="P133" s="117"/>
      <c r="Q133" s="134"/>
      <c r="R133" s="119"/>
      <c r="T133" s="61"/>
      <c r="U133" s="61"/>
    </row>
    <row r="134" spans="1:21" ht="47.25" customHeight="1" x14ac:dyDescent="0.25">
      <c r="A134" s="611"/>
      <c r="B134" s="651"/>
      <c r="C134" s="598"/>
      <c r="D134" s="609"/>
      <c r="E134" s="605"/>
      <c r="F134" s="580"/>
      <c r="G134" s="195" t="s">
        <v>383</v>
      </c>
      <c r="H134" s="287"/>
      <c r="I134" s="288"/>
      <c r="J134" s="369">
        <f t="shared" si="5"/>
        <v>0</v>
      </c>
      <c r="K134" s="581"/>
      <c r="L134" s="581"/>
      <c r="M134" s="581"/>
      <c r="N134" s="584"/>
      <c r="O134" s="642"/>
      <c r="P134" s="117"/>
      <c r="Q134" s="236"/>
      <c r="R134" s="119"/>
      <c r="T134" s="61"/>
      <c r="U134" s="61"/>
    </row>
    <row r="135" spans="1:21" ht="76.5" customHeight="1" x14ac:dyDescent="0.4">
      <c r="A135" s="611"/>
      <c r="B135" s="651"/>
      <c r="C135" s="598"/>
      <c r="D135" s="609"/>
      <c r="E135" s="605"/>
      <c r="F135" s="580"/>
      <c r="G135" s="195" t="s">
        <v>274</v>
      </c>
      <c r="H135" s="307"/>
      <c r="I135" s="308"/>
      <c r="J135" s="383">
        <f t="shared" si="5"/>
        <v>0</v>
      </c>
      <c r="K135" s="581"/>
      <c r="L135" s="581"/>
      <c r="M135" s="581"/>
      <c r="N135" s="584"/>
      <c r="O135" s="642"/>
      <c r="P135" s="117"/>
      <c r="Q135" s="134"/>
      <c r="R135" s="119"/>
      <c r="T135" s="61"/>
      <c r="U135" s="61"/>
    </row>
    <row r="136" spans="1:21" ht="146.25" customHeight="1" x14ac:dyDescent="0.4">
      <c r="A136" s="611"/>
      <c r="B136" s="651"/>
      <c r="C136" s="598" t="s">
        <v>190</v>
      </c>
      <c r="D136" s="578" t="s">
        <v>321</v>
      </c>
      <c r="E136" s="604" t="s">
        <v>404</v>
      </c>
      <c r="F136" s="580" t="s">
        <v>396</v>
      </c>
      <c r="G136" s="165" t="s">
        <v>273</v>
      </c>
      <c r="H136" s="297"/>
      <c r="I136" s="291"/>
      <c r="J136" s="368">
        <f t="shared" si="5"/>
        <v>0</v>
      </c>
      <c r="K136" s="581" t="e">
        <f>ROUND(AVERAGE(H136:H137),2)</f>
        <v>#DIV/0!</v>
      </c>
      <c r="L136" s="581" t="e">
        <f>ROUND(AVERAGE(I136:I137),2)</f>
        <v>#DIV/0!</v>
      </c>
      <c r="M136" s="581" t="e">
        <f>ROUND(AVERAGE(K136:L137),2)</f>
        <v>#DIV/0!</v>
      </c>
      <c r="N136" s="584"/>
      <c r="O136" s="642"/>
      <c r="P136" s="117"/>
      <c r="Q136" s="134"/>
      <c r="R136" s="119"/>
      <c r="T136" s="61"/>
      <c r="U136" s="61"/>
    </row>
    <row r="137" spans="1:21" ht="133.5" customHeight="1" x14ac:dyDescent="0.4">
      <c r="A137" s="611"/>
      <c r="B137" s="651"/>
      <c r="C137" s="598"/>
      <c r="D137" s="609"/>
      <c r="E137" s="605"/>
      <c r="F137" s="580"/>
      <c r="G137" s="188" t="s">
        <v>287</v>
      </c>
      <c r="H137" s="292"/>
      <c r="I137" s="293"/>
      <c r="J137" s="388">
        <f t="shared" si="5"/>
        <v>0</v>
      </c>
      <c r="K137" s="581"/>
      <c r="L137" s="581"/>
      <c r="M137" s="581"/>
      <c r="N137" s="584"/>
      <c r="O137" s="642"/>
      <c r="P137" s="117"/>
      <c r="Q137" s="134"/>
      <c r="R137" s="119"/>
      <c r="T137" s="61"/>
      <c r="U137" s="61"/>
    </row>
    <row r="138" spans="1:21" ht="45" x14ac:dyDescent="0.4">
      <c r="A138" s="611"/>
      <c r="B138" s="651"/>
      <c r="C138" s="656" t="s">
        <v>191</v>
      </c>
      <c r="D138" s="578" t="s">
        <v>204</v>
      </c>
      <c r="E138" s="579" t="s">
        <v>349</v>
      </c>
      <c r="F138" s="580" t="s">
        <v>396</v>
      </c>
      <c r="G138" s="196" t="s">
        <v>273</v>
      </c>
      <c r="H138" s="297"/>
      <c r="I138" s="291"/>
      <c r="J138" s="368">
        <f t="shared" si="5"/>
        <v>0</v>
      </c>
      <c r="K138" s="581" t="e">
        <f>ROUND(AVERAGE(H138:H141),2)</f>
        <v>#DIV/0!</v>
      </c>
      <c r="L138" s="581" t="e">
        <f>ROUND(AVERAGE(I138:I141),2)</f>
        <v>#DIV/0!</v>
      </c>
      <c r="M138" s="581" t="e">
        <f>ROUND(AVERAGE(K138:L141),2)</f>
        <v>#DIV/0!</v>
      </c>
      <c r="N138" s="584"/>
      <c r="O138" s="642"/>
      <c r="P138" s="117"/>
      <c r="Q138" s="134"/>
      <c r="R138" s="119"/>
      <c r="T138" s="61"/>
      <c r="U138" s="61"/>
    </row>
    <row r="139" spans="1:21" ht="30" x14ac:dyDescent="0.4">
      <c r="A139" s="611"/>
      <c r="B139" s="651"/>
      <c r="C139" s="656"/>
      <c r="D139" s="578"/>
      <c r="E139" s="579"/>
      <c r="F139" s="580"/>
      <c r="G139" s="195" t="s">
        <v>287</v>
      </c>
      <c r="H139" s="287"/>
      <c r="I139" s="288"/>
      <c r="J139" s="369">
        <f t="shared" si="5"/>
        <v>0</v>
      </c>
      <c r="K139" s="581"/>
      <c r="L139" s="581"/>
      <c r="M139" s="581"/>
      <c r="N139" s="584"/>
      <c r="O139" s="642"/>
      <c r="P139" s="117"/>
      <c r="Q139" s="134"/>
      <c r="R139" s="119"/>
      <c r="T139" s="61"/>
      <c r="U139" s="61"/>
    </row>
    <row r="140" spans="1:21" ht="30" x14ac:dyDescent="0.4">
      <c r="A140" s="611"/>
      <c r="B140" s="651"/>
      <c r="C140" s="656"/>
      <c r="D140" s="578"/>
      <c r="E140" s="579"/>
      <c r="F140" s="580"/>
      <c r="G140" s="195" t="s">
        <v>285</v>
      </c>
      <c r="H140" s="287"/>
      <c r="I140" s="288"/>
      <c r="J140" s="369">
        <f t="shared" si="5"/>
        <v>0</v>
      </c>
      <c r="K140" s="581"/>
      <c r="L140" s="581"/>
      <c r="M140" s="581"/>
      <c r="N140" s="584"/>
      <c r="O140" s="642"/>
      <c r="P140" s="117"/>
      <c r="Q140" s="134"/>
      <c r="R140" s="119"/>
      <c r="T140" s="61"/>
      <c r="U140" s="61"/>
    </row>
    <row r="141" spans="1:21" ht="30" x14ac:dyDescent="0.4">
      <c r="A141" s="629"/>
      <c r="B141" s="652"/>
      <c r="C141" s="658"/>
      <c r="D141" s="600"/>
      <c r="E141" s="601"/>
      <c r="F141" s="602"/>
      <c r="G141" s="197" t="s">
        <v>286</v>
      </c>
      <c r="H141" s="298"/>
      <c r="I141" s="299"/>
      <c r="J141" s="389">
        <f t="shared" si="5"/>
        <v>0</v>
      </c>
      <c r="K141" s="603"/>
      <c r="L141" s="603"/>
      <c r="M141" s="603"/>
      <c r="N141" s="654"/>
      <c r="O141" s="643"/>
      <c r="P141" s="117"/>
      <c r="Q141" s="134"/>
      <c r="R141" s="119"/>
      <c r="T141" s="61"/>
      <c r="U141" s="61"/>
    </row>
    <row r="142" spans="1:21" ht="41.25" customHeight="1" x14ac:dyDescent="0.4">
      <c r="A142" s="644">
        <v>10</v>
      </c>
      <c r="B142" s="645" t="s">
        <v>192</v>
      </c>
      <c r="C142" s="648" t="s">
        <v>193</v>
      </c>
      <c r="D142" s="649" t="s">
        <v>203</v>
      </c>
      <c r="E142" s="650" t="s">
        <v>6</v>
      </c>
      <c r="F142" s="650" t="s">
        <v>7</v>
      </c>
      <c r="G142" s="200" t="s">
        <v>288</v>
      </c>
      <c r="H142" s="304"/>
      <c r="I142" s="304"/>
      <c r="J142" s="387">
        <f t="shared" si="5"/>
        <v>0</v>
      </c>
      <c r="K142" s="653" t="e">
        <f>ROUND(AVERAGE(H142:H143),2)</f>
        <v>#DIV/0!</v>
      </c>
      <c r="L142" s="653" t="e">
        <f>ROUND(AVERAGE(I142:I143),2)</f>
        <v>#DIV/0!</v>
      </c>
      <c r="M142" s="653" t="e">
        <f>ROUND(AVERAGE(K142:L143),2)</f>
        <v>#DIV/0!</v>
      </c>
      <c r="N142" s="583" t="str">
        <f>IFERROR(ROUND(AVERAGE(M142:M146),2),"")</f>
        <v/>
      </c>
      <c r="O142" s="655"/>
      <c r="Q142" s="132"/>
      <c r="R142" s="119"/>
      <c r="T142" s="61"/>
      <c r="U142" s="61"/>
    </row>
    <row r="143" spans="1:21" ht="52.5" customHeight="1" x14ac:dyDescent="0.4">
      <c r="A143" s="634"/>
      <c r="B143" s="646"/>
      <c r="C143" s="598"/>
      <c r="D143" s="578"/>
      <c r="E143" s="579"/>
      <c r="F143" s="579"/>
      <c r="G143" s="189" t="s">
        <v>107</v>
      </c>
      <c r="H143" s="308"/>
      <c r="I143" s="308"/>
      <c r="J143" s="383">
        <f t="shared" si="5"/>
        <v>0</v>
      </c>
      <c r="K143" s="581"/>
      <c r="L143" s="581"/>
      <c r="M143" s="581"/>
      <c r="N143" s="584"/>
      <c r="O143" s="582"/>
      <c r="Q143" s="132"/>
      <c r="R143" s="119"/>
      <c r="T143" s="61"/>
      <c r="U143" s="61"/>
    </row>
    <row r="144" spans="1:21" ht="60" x14ac:dyDescent="0.4">
      <c r="A144" s="634"/>
      <c r="B144" s="646"/>
      <c r="C144" s="478" t="s">
        <v>194</v>
      </c>
      <c r="D144" s="479" t="s">
        <v>202</v>
      </c>
      <c r="E144" s="481" t="s">
        <v>6</v>
      </c>
      <c r="F144" s="481" t="s">
        <v>7</v>
      </c>
      <c r="G144" s="190" t="s">
        <v>289</v>
      </c>
      <c r="H144" s="484"/>
      <c r="I144" s="484"/>
      <c r="J144" s="382">
        <f t="shared" si="5"/>
        <v>0</v>
      </c>
      <c r="K144" s="382" t="e">
        <f t="shared" ref="K144:L146" si="6">ROUND(AVERAGE(H144:H144),2)</f>
        <v>#DIV/0!</v>
      </c>
      <c r="L144" s="382" t="e">
        <f t="shared" si="6"/>
        <v>#DIV/0!</v>
      </c>
      <c r="M144" s="382" t="e">
        <f>ROUND(AVERAGE(K144:L144),2)</f>
        <v>#DIV/0!</v>
      </c>
      <c r="N144" s="584"/>
      <c r="O144" s="482"/>
      <c r="Q144" s="132"/>
      <c r="R144" s="119"/>
      <c r="T144" s="61"/>
      <c r="U144" s="61"/>
    </row>
    <row r="145" spans="1:21" ht="295.5" customHeight="1" x14ac:dyDescent="0.4">
      <c r="A145" s="634"/>
      <c r="B145" s="646"/>
      <c r="C145" s="478" t="s">
        <v>195</v>
      </c>
      <c r="D145" s="479" t="s">
        <v>394</v>
      </c>
      <c r="E145" s="481" t="s">
        <v>6</v>
      </c>
      <c r="F145" s="481" t="s">
        <v>7</v>
      </c>
      <c r="G145" s="483" t="s">
        <v>237</v>
      </c>
      <c r="H145" s="284"/>
      <c r="I145" s="284"/>
      <c r="J145" s="553">
        <f t="shared" si="5"/>
        <v>0</v>
      </c>
      <c r="K145" s="382" t="e">
        <f t="shared" si="6"/>
        <v>#DIV/0!</v>
      </c>
      <c r="L145" s="382" t="e">
        <f t="shared" si="6"/>
        <v>#DIV/0!</v>
      </c>
      <c r="M145" s="382" t="e">
        <f>ROUND(AVERAGE(K145:L145),2)</f>
        <v>#DIV/0!</v>
      </c>
      <c r="N145" s="584"/>
      <c r="O145" s="482"/>
      <c r="Q145" s="132"/>
      <c r="R145" s="119"/>
      <c r="T145" s="61"/>
      <c r="U145" s="61"/>
    </row>
    <row r="146" spans="1:21" ht="110.25" customHeight="1" x14ac:dyDescent="0.4">
      <c r="A146" s="634"/>
      <c r="B146" s="646"/>
      <c r="C146" s="478" t="s">
        <v>196</v>
      </c>
      <c r="D146" s="479" t="s">
        <v>201</v>
      </c>
      <c r="E146" s="481" t="s">
        <v>6</v>
      </c>
      <c r="F146" s="485" t="s">
        <v>7</v>
      </c>
      <c r="G146" s="164" t="s">
        <v>251</v>
      </c>
      <c r="H146" s="309"/>
      <c r="I146" s="283"/>
      <c r="J146" s="386">
        <f t="shared" si="5"/>
        <v>0</v>
      </c>
      <c r="K146" s="382" t="e">
        <f t="shared" si="6"/>
        <v>#DIV/0!</v>
      </c>
      <c r="L146" s="382" t="e">
        <f t="shared" si="6"/>
        <v>#DIV/0!</v>
      </c>
      <c r="M146" s="382" t="e">
        <f>ROUND(AVERAGE(K146:L146),2)</f>
        <v>#DIV/0!</v>
      </c>
      <c r="N146" s="584"/>
      <c r="O146" s="482"/>
      <c r="Q146" s="132"/>
      <c r="R146" s="119"/>
      <c r="T146" s="61"/>
      <c r="U146" s="61"/>
    </row>
    <row r="147" spans="1:21" ht="45" x14ac:dyDescent="0.4">
      <c r="A147" s="634"/>
      <c r="B147" s="646"/>
      <c r="C147" s="478" t="s">
        <v>197</v>
      </c>
      <c r="D147" s="479" t="s">
        <v>200</v>
      </c>
      <c r="E147" s="481" t="s">
        <v>349</v>
      </c>
      <c r="F147" s="484" t="s">
        <v>396</v>
      </c>
      <c r="G147" s="190" t="s">
        <v>288</v>
      </c>
      <c r="H147" s="484"/>
      <c r="I147" s="484"/>
      <c r="J147" s="382">
        <f t="shared" si="5"/>
        <v>0</v>
      </c>
      <c r="K147" s="382" t="e">
        <f>ROUND(AVERAGE(H147),2)</f>
        <v>#DIV/0!</v>
      </c>
      <c r="L147" s="382" t="e">
        <f>ROUND(AVERAGE(I147),2)</f>
        <v>#DIV/0!</v>
      </c>
      <c r="M147" s="382" t="e">
        <f>ROUND(AVERAGE(K147:L147),2)</f>
        <v>#DIV/0!</v>
      </c>
      <c r="N147" s="584"/>
      <c r="O147" s="320"/>
      <c r="Q147" s="132"/>
      <c r="R147" s="119"/>
      <c r="T147" s="61"/>
      <c r="U147" s="61"/>
    </row>
    <row r="148" spans="1:21" ht="43.5" customHeight="1" x14ac:dyDescent="0.4">
      <c r="A148" s="635"/>
      <c r="B148" s="647"/>
      <c r="C148" s="486" t="s">
        <v>198</v>
      </c>
      <c r="D148" s="491" t="s">
        <v>199</v>
      </c>
      <c r="E148" s="487" t="s">
        <v>349</v>
      </c>
      <c r="F148" s="488" t="s">
        <v>396</v>
      </c>
      <c r="G148" s="192" t="s">
        <v>290</v>
      </c>
      <c r="H148" s="521"/>
      <c r="I148" s="493"/>
      <c r="J148" s="384">
        <f t="shared" si="5"/>
        <v>0</v>
      </c>
      <c r="K148" s="384" t="e">
        <f>ROUND(AVERAGE(H148:H148),2)</f>
        <v>#DIV/0!</v>
      </c>
      <c r="L148" s="384" t="e">
        <f>ROUND(AVERAGE(I148:I148),2)</f>
        <v>#DIV/0!</v>
      </c>
      <c r="M148" s="384" t="e">
        <f>ROUND(AVERAGE(K148:L148),2)</f>
        <v>#DIV/0!</v>
      </c>
      <c r="N148" s="654"/>
      <c r="O148" s="490"/>
      <c r="Q148" s="132"/>
      <c r="R148" s="119"/>
      <c r="T148" s="61"/>
      <c r="U148" s="61"/>
    </row>
    <row r="149" spans="1:21" ht="39.75" customHeight="1" x14ac:dyDescent="0.4">
      <c r="A149" s="611">
        <v>11</v>
      </c>
      <c r="B149" s="630" t="s">
        <v>322</v>
      </c>
      <c r="C149" s="589" t="s">
        <v>206</v>
      </c>
      <c r="D149" s="591" t="s">
        <v>212</v>
      </c>
      <c r="E149" s="593" t="s">
        <v>6</v>
      </c>
      <c r="F149" s="593" t="s">
        <v>7</v>
      </c>
      <c r="G149" s="191" t="s">
        <v>284</v>
      </c>
      <c r="H149" s="291"/>
      <c r="I149" s="291"/>
      <c r="J149" s="368">
        <f t="shared" si="5"/>
        <v>0</v>
      </c>
      <c r="K149" s="597" t="e">
        <f>ROUND(AVERAGE(H149:H150),2)</f>
        <v>#DIV/0!</v>
      </c>
      <c r="L149" s="597" t="e">
        <f>ROUND(AVERAGE(I149:I150),2)</f>
        <v>#DIV/0!</v>
      </c>
      <c r="M149" s="597" t="e">
        <f>ROUND(AVERAGE(K149:L150),2)</f>
        <v>#DIV/0!</v>
      </c>
      <c r="N149" s="584" t="str">
        <f>IFERROR(ROUND(AVERAGE(M149:M167),2),"")</f>
        <v/>
      </c>
      <c r="O149" s="638"/>
      <c r="Q149" s="132"/>
      <c r="R149" s="119"/>
      <c r="T149" s="61"/>
      <c r="U149" s="61"/>
    </row>
    <row r="150" spans="1:21" ht="30" x14ac:dyDescent="0.4">
      <c r="A150" s="611"/>
      <c r="B150" s="630"/>
      <c r="C150" s="598"/>
      <c r="D150" s="578"/>
      <c r="E150" s="579"/>
      <c r="F150" s="579"/>
      <c r="G150" s="189" t="s">
        <v>291</v>
      </c>
      <c r="H150" s="308"/>
      <c r="I150" s="308"/>
      <c r="J150" s="383">
        <f t="shared" si="5"/>
        <v>0</v>
      </c>
      <c r="K150" s="581"/>
      <c r="L150" s="581"/>
      <c r="M150" s="581"/>
      <c r="N150" s="584"/>
      <c r="O150" s="582"/>
      <c r="Q150" s="132"/>
      <c r="R150" s="119"/>
      <c r="T150" s="61"/>
      <c r="U150" s="61"/>
    </row>
    <row r="151" spans="1:21" ht="34.5" customHeight="1" x14ac:dyDescent="0.4">
      <c r="A151" s="611"/>
      <c r="B151" s="630"/>
      <c r="C151" s="588" t="s">
        <v>207</v>
      </c>
      <c r="D151" s="633" t="s">
        <v>395</v>
      </c>
      <c r="E151" s="625" t="s">
        <v>6</v>
      </c>
      <c r="F151" s="639" t="s">
        <v>7</v>
      </c>
      <c r="G151" s="196" t="s">
        <v>291</v>
      </c>
      <c r="H151" s="297"/>
      <c r="I151" s="291"/>
      <c r="J151" s="368">
        <f t="shared" si="5"/>
        <v>0</v>
      </c>
      <c r="K151" s="596" t="e">
        <f>ROUND(AVERAGE(H151:H160),2)</f>
        <v>#DIV/0!</v>
      </c>
      <c r="L151" s="596" t="e">
        <f>ROUND(AVERAGE(I151:I160),2)</f>
        <v>#DIV/0!</v>
      </c>
      <c r="M151" s="596" t="e">
        <f>ROUND(AVERAGE(K151:L160),2)</f>
        <v>#DIV/0!</v>
      </c>
      <c r="N151" s="584"/>
      <c r="O151" s="582"/>
      <c r="Q151" s="132"/>
      <c r="R151" s="119"/>
      <c r="T151" s="61"/>
      <c r="U151" s="61"/>
    </row>
    <row r="152" spans="1:21" ht="48" customHeight="1" x14ac:dyDescent="0.4">
      <c r="A152" s="611"/>
      <c r="B152" s="630"/>
      <c r="C152" s="632"/>
      <c r="D152" s="633"/>
      <c r="E152" s="625"/>
      <c r="F152" s="639"/>
      <c r="G152" s="195" t="s">
        <v>300</v>
      </c>
      <c r="H152" s="287"/>
      <c r="I152" s="288"/>
      <c r="J152" s="369">
        <f t="shared" si="5"/>
        <v>0</v>
      </c>
      <c r="K152" s="606"/>
      <c r="L152" s="606"/>
      <c r="M152" s="606"/>
      <c r="N152" s="584"/>
      <c r="O152" s="582"/>
      <c r="Q152" s="132"/>
      <c r="R152" s="119"/>
      <c r="T152" s="61"/>
      <c r="U152" s="61"/>
    </row>
    <row r="153" spans="1:21" ht="35.25" customHeight="1" x14ac:dyDescent="0.4">
      <c r="A153" s="611"/>
      <c r="B153" s="630"/>
      <c r="C153" s="632"/>
      <c r="D153" s="633"/>
      <c r="E153" s="625"/>
      <c r="F153" s="639"/>
      <c r="G153" s="196" t="s">
        <v>292</v>
      </c>
      <c r="H153" s="287"/>
      <c r="I153" s="288"/>
      <c r="J153" s="369">
        <f t="shared" si="5"/>
        <v>0</v>
      </c>
      <c r="K153" s="606"/>
      <c r="L153" s="606"/>
      <c r="M153" s="606"/>
      <c r="N153" s="584"/>
      <c r="O153" s="582"/>
      <c r="Q153" s="132"/>
      <c r="R153" s="119"/>
      <c r="T153" s="61"/>
      <c r="U153" s="61"/>
    </row>
    <row r="154" spans="1:21" ht="51.75" customHeight="1" x14ac:dyDescent="0.4">
      <c r="A154" s="611"/>
      <c r="B154" s="630"/>
      <c r="C154" s="632"/>
      <c r="D154" s="633"/>
      <c r="E154" s="625"/>
      <c r="F154" s="639"/>
      <c r="G154" s="195" t="s">
        <v>293</v>
      </c>
      <c r="H154" s="287"/>
      <c r="I154" s="288"/>
      <c r="J154" s="369">
        <f t="shared" si="5"/>
        <v>0</v>
      </c>
      <c r="K154" s="606"/>
      <c r="L154" s="606"/>
      <c r="M154" s="606"/>
      <c r="N154" s="584"/>
      <c r="O154" s="582"/>
      <c r="Q154" s="132"/>
      <c r="R154" s="119"/>
      <c r="T154" s="61"/>
      <c r="U154" s="61"/>
    </row>
    <row r="155" spans="1:21" ht="57.75" customHeight="1" x14ac:dyDescent="0.4">
      <c r="A155" s="611"/>
      <c r="B155" s="630"/>
      <c r="C155" s="632"/>
      <c r="D155" s="633"/>
      <c r="E155" s="625"/>
      <c r="F155" s="639"/>
      <c r="G155" s="195" t="s">
        <v>294</v>
      </c>
      <c r="H155" s="287"/>
      <c r="I155" s="288"/>
      <c r="J155" s="369">
        <f t="shared" si="5"/>
        <v>0</v>
      </c>
      <c r="K155" s="606"/>
      <c r="L155" s="606"/>
      <c r="M155" s="606"/>
      <c r="N155" s="584"/>
      <c r="O155" s="582"/>
      <c r="Q155" s="132"/>
      <c r="R155" s="119"/>
      <c r="T155" s="61"/>
      <c r="U155" s="61"/>
    </row>
    <row r="156" spans="1:21" ht="37.5" customHeight="1" x14ac:dyDescent="0.4">
      <c r="A156" s="611"/>
      <c r="B156" s="630"/>
      <c r="C156" s="632"/>
      <c r="D156" s="633"/>
      <c r="E156" s="625"/>
      <c r="F156" s="639"/>
      <c r="G156" s="195" t="s">
        <v>295</v>
      </c>
      <c r="H156" s="287"/>
      <c r="I156" s="288"/>
      <c r="J156" s="369">
        <f t="shared" si="5"/>
        <v>0</v>
      </c>
      <c r="K156" s="606"/>
      <c r="L156" s="606"/>
      <c r="M156" s="606"/>
      <c r="N156" s="584"/>
      <c r="O156" s="582"/>
      <c r="Q156" s="132"/>
      <c r="R156" s="119"/>
      <c r="T156" s="61"/>
      <c r="U156" s="61"/>
    </row>
    <row r="157" spans="1:21" ht="44.25" customHeight="1" x14ac:dyDescent="0.4">
      <c r="A157" s="611"/>
      <c r="B157" s="630"/>
      <c r="C157" s="632"/>
      <c r="D157" s="633"/>
      <c r="E157" s="625"/>
      <c r="F157" s="639"/>
      <c r="G157" s="195" t="s">
        <v>296</v>
      </c>
      <c r="H157" s="287"/>
      <c r="I157" s="288"/>
      <c r="J157" s="369">
        <f t="shared" si="5"/>
        <v>0</v>
      </c>
      <c r="K157" s="606"/>
      <c r="L157" s="606"/>
      <c r="M157" s="606"/>
      <c r="N157" s="584"/>
      <c r="O157" s="582"/>
      <c r="Q157" s="132"/>
      <c r="R157" s="119"/>
      <c r="T157" s="61"/>
      <c r="U157" s="61"/>
    </row>
    <row r="158" spans="1:21" ht="35.25" customHeight="1" x14ac:dyDescent="0.4">
      <c r="A158" s="611"/>
      <c r="B158" s="630"/>
      <c r="C158" s="632"/>
      <c r="D158" s="633"/>
      <c r="E158" s="625"/>
      <c r="F158" s="639"/>
      <c r="G158" s="195" t="s">
        <v>297</v>
      </c>
      <c r="H158" s="287"/>
      <c r="I158" s="288"/>
      <c r="J158" s="369">
        <f t="shared" si="5"/>
        <v>0</v>
      </c>
      <c r="K158" s="606"/>
      <c r="L158" s="606"/>
      <c r="M158" s="606"/>
      <c r="N158" s="584"/>
      <c r="O158" s="582"/>
      <c r="Q158" s="132"/>
      <c r="R158" s="119"/>
      <c r="T158" s="61"/>
      <c r="U158" s="61"/>
    </row>
    <row r="159" spans="1:21" ht="51" customHeight="1" x14ac:dyDescent="0.4">
      <c r="A159" s="611"/>
      <c r="B159" s="630"/>
      <c r="C159" s="632"/>
      <c r="D159" s="633"/>
      <c r="E159" s="625"/>
      <c r="F159" s="639"/>
      <c r="G159" s="195" t="s">
        <v>298</v>
      </c>
      <c r="H159" s="281"/>
      <c r="I159" s="282"/>
      <c r="J159" s="385">
        <f t="shared" si="5"/>
        <v>0</v>
      </c>
      <c r="K159" s="606"/>
      <c r="L159" s="606"/>
      <c r="M159" s="606"/>
      <c r="N159" s="584"/>
      <c r="O159" s="582"/>
      <c r="Q159" s="132"/>
      <c r="R159" s="119"/>
      <c r="T159" s="61"/>
      <c r="U159" s="61"/>
    </row>
    <row r="160" spans="1:21" ht="51" customHeight="1" x14ac:dyDescent="0.4">
      <c r="A160" s="611"/>
      <c r="B160" s="630"/>
      <c r="C160" s="589"/>
      <c r="D160" s="591"/>
      <c r="E160" s="593"/>
      <c r="F160" s="640"/>
      <c r="G160" s="188" t="s">
        <v>299</v>
      </c>
      <c r="H160" s="310"/>
      <c r="I160" s="311"/>
      <c r="J160" s="383">
        <f t="shared" si="5"/>
        <v>0</v>
      </c>
      <c r="K160" s="597"/>
      <c r="L160" s="597"/>
      <c r="M160" s="597"/>
      <c r="N160" s="584"/>
      <c r="O160" s="582"/>
      <c r="Q160" s="132"/>
      <c r="R160" s="119"/>
      <c r="T160" s="61"/>
      <c r="U160" s="61"/>
    </row>
    <row r="161" spans="1:21" ht="45" x14ac:dyDescent="0.4">
      <c r="A161" s="611"/>
      <c r="B161" s="630"/>
      <c r="C161" s="598" t="s">
        <v>208</v>
      </c>
      <c r="D161" s="578" t="s">
        <v>213</v>
      </c>
      <c r="E161" s="579" t="s">
        <v>6</v>
      </c>
      <c r="F161" s="579" t="s">
        <v>7</v>
      </c>
      <c r="G161" s="201" t="s">
        <v>361</v>
      </c>
      <c r="H161" s="291"/>
      <c r="I161" s="291"/>
      <c r="J161" s="368">
        <f t="shared" si="5"/>
        <v>0</v>
      </c>
      <c r="K161" s="581" t="e">
        <f>ROUND(AVERAGE(H161:H162),2)</f>
        <v>#DIV/0!</v>
      </c>
      <c r="L161" s="581" t="e">
        <f>ROUND(AVERAGE(I161:I162),2)</f>
        <v>#DIV/0!</v>
      </c>
      <c r="M161" s="581" t="e">
        <f>ROUND(AVERAGE(K161:L162),2)</f>
        <v>#DIV/0!</v>
      </c>
      <c r="N161" s="584"/>
      <c r="O161" s="582"/>
      <c r="Q161" s="132"/>
      <c r="R161" s="119"/>
      <c r="T161" s="232"/>
      <c r="U161" s="232"/>
    </row>
    <row r="162" spans="1:21" ht="30" x14ac:dyDescent="0.4">
      <c r="A162" s="611"/>
      <c r="B162" s="630"/>
      <c r="C162" s="598"/>
      <c r="D162" s="578"/>
      <c r="E162" s="579"/>
      <c r="F162" s="579"/>
      <c r="G162" s="199" t="s">
        <v>114</v>
      </c>
      <c r="H162" s="308"/>
      <c r="I162" s="308"/>
      <c r="J162" s="383">
        <f t="shared" si="5"/>
        <v>0</v>
      </c>
      <c r="K162" s="581"/>
      <c r="L162" s="581"/>
      <c r="M162" s="581"/>
      <c r="N162" s="584"/>
      <c r="O162" s="582"/>
      <c r="Q162" s="132"/>
      <c r="R162" s="119"/>
      <c r="T162" s="61"/>
      <c r="U162" s="61"/>
    </row>
    <row r="163" spans="1:21" ht="53.25" customHeight="1" x14ac:dyDescent="0.4">
      <c r="A163" s="611"/>
      <c r="B163" s="630"/>
      <c r="C163" s="598" t="s">
        <v>209</v>
      </c>
      <c r="D163" s="578" t="s">
        <v>214</v>
      </c>
      <c r="E163" s="579" t="s">
        <v>6</v>
      </c>
      <c r="F163" s="621" t="s">
        <v>7</v>
      </c>
      <c r="G163" s="165" t="s">
        <v>291</v>
      </c>
      <c r="H163" s="297"/>
      <c r="I163" s="291"/>
      <c r="J163" s="368">
        <f t="shared" si="5"/>
        <v>0</v>
      </c>
      <c r="K163" s="581" t="e">
        <f>ROUND(AVERAGE(H163:H167),2)</f>
        <v>#DIV/0!</v>
      </c>
      <c r="L163" s="581" t="e">
        <f>ROUND(AVERAGE(I163:I167),2)</f>
        <v>#DIV/0!</v>
      </c>
      <c r="M163" s="581" t="e">
        <f>ROUND(AVERAGE(K163:L167),2)</f>
        <v>#DIV/0!</v>
      </c>
      <c r="N163" s="584"/>
      <c r="O163" s="582"/>
      <c r="Q163" s="132"/>
      <c r="R163" s="119"/>
      <c r="T163" s="61"/>
      <c r="U163" s="61"/>
    </row>
    <row r="164" spans="1:21" ht="54" customHeight="1" x14ac:dyDescent="0.4">
      <c r="A164" s="611"/>
      <c r="B164" s="630"/>
      <c r="C164" s="598"/>
      <c r="D164" s="578"/>
      <c r="E164" s="579"/>
      <c r="F164" s="621"/>
      <c r="G164" s="195" t="s">
        <v>292</v>
      </c>
      <c r="H164" s="287"/>
      <c r="I164" s="288"/>
      <c r="J164" s="369">
        <f t="shared" si="5"/>
        <v>0</v>
      </c>
      <c r="K164" s="581"/>
      <c r="L164" s="581"/>
      <c r="M164" s="581"/>
      <c r="N164" s="584"/>
      <c r="O164" s="582"/>
      <c r="Q164" s="132"/>
      <c r="R164" s="119"/>
      <c r="T164" s="61"/>
      <c r="U164" s="61"/>
    </row>
    <row r="165" spans="1:21" ht="51.75" customHeight="1" x14ac:dyDescent="0.4">
      <c r="A165" s="611"/>
      <c r="B165" s="630"/>
      <c r="C165" s="598"/>
      <c r="D165" s="578"/>
      <c r="E165" s="579"/>
      <c r="F165" s="621"/>
      <c r="G165" s="195" t="s">
        <v>297</v>
      </c>
      <c r="H165" s="287"/>
      <c r="I165" s="288"/>
      <c r="J165" s="369">
        <f t="shared" si="5"/>
        <v>0</v>
      </c>
      <c r="K165" s="581"/>
      <c r="L165" s="581"/>
      <c r="M165" s="581"/>
      <c r="N165" s="584"/>
      <c r="O165" s="582"/>
      <c r="Q165" s="132"/>
      <c r="R165" s="119"/>
      <c r="T165" s="61"/>
      <c r="U165" s="61"/>
    </row>
    <row r="166" spans="1:21" ht="48.75" customHeight="1" x14ac:dyDescent="0.4">
      <c r="A166" s="611"/>
      <c r="B166" s="630"/>
      <c r="C166" s="598"/>
      <c r="D166" s="578"/>
      <c r="E166" s="579"/>
      <c r="F166" s="621"/>
      <c r="G166" s="195" t="s">
        <v>299</v>
      </c>
      <c r="H166" s="287"/>
      <c r="I166" s="288"/>
      <c r="J166" s="369">
        <f t="shared" si="5"/>
        <v>0</v>
      </c>
      <c r="K166" s="581"/>
      <c r="L166" s="581"/>
      <c r="M166" s="581"/>
      <c r="N166" s="584"/>
      <c r="O166" s="582"/>
      <c r="Q166" s="132"/>
      <c r="R166" s="119"/>
      <c r="T166" s="61"/>
      <c r="U166" s="61"/>
    </row>
    <row r="167" spans="1:21" ht="49.5" customHeight="1" x14ac:dyDescent="0.4">
      <c r="A167" s="611"/>
      <c r="B167" s="630"/>
      <c r="C167" s="598"/>
      <c r="D167" s="578"/>
      <c r="E167" s="579"/>
      <c r="F167" s="621"/>
      <c r="G167" s="195" t="s">
        <v>301</v>
      </c>
      <c r="H167" s="312"/>
      <c r="I167" s="293"/>
      <c r="J167" s="388">
        <f t="shared" si="5"/>
        <v>0</v>
      </c>
      <c r="K167" s="581"/>
      <c r="L167" s="581"/>
      <c r="M167" s="581"/>
      <c r="N167" s="584"/>
      <c r="O167" s="582"/>
      <c r="Q167" s="132"/>
      <c r="R167" s="119"/>
      <c r="T167" s="61"/>
      <c r="U167" s="61"/>
    </row>
    <row r="168" spans="1:21" ht="41.25" customHeight="1" x14ac:dyDescent="0.4">
      <c r="A168" s="611"/>
      <c r="B168" s="630"/>
      <c r="C168" s="598" t="s">
        <v>210</v>
      </c>
      <c r="D168" s="578" t="s">
        <v>215</v>
      </c>
      <c r="E168" s="579" t="s">
        <v>349</v>
      </c>
      <c r="F168" s="580" t="s">
        <v>396</v>
      </c>
      <c r="G168" s="165" t="s">
        <v>291</v>
      </c>
      <c r="H168" s="297"/>
      <c r="I168" s="291"/>
      <c r="J168" s="368">
        <f t="shared" si="5"/>
        <v>0</v>
      </c>
      <c r="K168" s="581" t="e">
        <f>ROUND(AVERAGE(H168:H171),2)</f>
        <v>#DIV/0!</v>
      </c>
      <c r="L168" s="581" t="e">
        <f>ROUND(AVERAGE(I168:I171),2)</f>
        <v>#DIV/0!</v>
      </c>
      <c r="M168" s="581" t="e">
        <f>ROUND(AVERAGE(K168:L171),2)</f>
        <v>#DIV/0!</v>
      </c>
      <c r="N168" s="584"/>
      <c r="O168" s="582"/>
      <c r="Q168" s="132"/>
      <c r="R168" s="119"/>
      <c r="T168" s="61"/>
      <c r="U168" s="61"/>
    </row>
    <row r="169" spans="1:21" ht="30.75" customHeight="1" x14ac:dyDescent="0.4">
      <c r="A169" s="611"/>
      <c r="B169" s="630"/>
      <c r="C169" s="598"/>
      <c r="D169" s="578"/>
      <c r="E169" s="579"/>
      <c r="F169" s="580"/>
      <c r="G169" s="195" t="s">
        <v>298</v>
      </c>
      <c r="H169" s="287"/>
      <c r="I169" s="288"/>
      <c r="J169" s="369">
        <f t="shared" si="5"/>
        <v>0</v>
      </c>
      <c r="K169" s="581"/>
      <c r="L169" s="581"/>
      <c r="M169" s="581"/>
      <c r="N169" s="584"/>
      <c r="O169" s="582"/>
      <c r="Q169" s="132"/>
      <c r="R169" s="119"/>
      <c r="T169" s="61"/>
      <c r="U169" s="61"/>
    </row>
    <row r="170" spans="1:21" ht="32.25" customHeight="1" x14ac:dyDescent="0.4">
      <c r="A170" s="611"/>
      <c r="B170" s="630"/>
      <c r="C170" s="598"/>
      <c r="D170" s="578"/>
      <c r="E170" s="579"/>
      <c r="F170" s="580"/>
      <c r="G170" s="195" t="s">
        <v>302</v>
      </c>
      <c r="H170" s="287"/>
      <c r="I170" s="288"/>
      <c r="J170" s="369">
        <f t="shared" si="5"/>
        <v>0</v>
      </c>
      <c r="K170" s="581"/>
      <c r="L170" s="581"/>
      <c r="M170" s="581"/>
      <c r="N170" s="584"/>
      <c r="O170" s="582"/>
      <c r="Q170" s="132"/>
      <c r="R170" s="119"/>
      <c r="T170" s="61"/>
      <c r="U170" s="61"/>
    </row>
    <row r="171" spans="1:21" ht="36.75" customHeight="1" x14ac:dyDescent="0.4">
      <c r="A171" s="611"/>
      <c r="B171" s="630"/>
      <c r="C171" s="598"/>
      <c r="D171" s="578"/>
      <c r="E171" s="579"/>
      <c r="F171" s="580"/>
      <c r="G171" s="194" t="s">
        <v>114</v>
      </c>
      <c r="H171" s="307"/>
      <c r="I171" s="308"/>
      <c r="J171" s="383">
        <f t="shared" si="5"/>
        <v>0</v>
      </c>
      <c r="K171" s="581"/>
      <c r="L171" s="581"/>
      <c r="M171" s="581"/>
      <c r="N171" s="584"/>
      <c r="O171" s="582"/>
      <c r="Q171" s="132"/>
      <c r="R171" s="119"/>
      <c r="T171" s="61"/>
      <c r="U171" s="61"/>
    </row>
    <row r="172" spans="1:21" ht="76.5" customHeight="1" x14ac:dyDescent="0.25">
      <c r="A172" s="611"/>
      <c r="B172" s="630"/>
      <c r="C172" s="598" t="s">
        <v>211</v>
      </c>
      <c r="D172" s="578" t="s">
        <v>216</v>
      </c>
      <c r="E172" s="579" t="s">
        <v>349</v>
      </c>
      <c r="F172" s="580" t="s">
        <v>396</v>
      </c>
      <c r="G172" s="165" t="s">
        <v>384</v>
      </c>
      <c r="H172" s="297"/>
      <c r="I172" s="291"/>
      <c r="J172" s="368">
        <f t="shared" si="5"/>
        <v>0</v>
      </c>
      <c r="K172" s="581" t="e">
        <f>ROUND(AVERAGE(H172:H173),2)</f>
        <v>#DIV/0!</v>
      </c>
      <c r="L172" s="581" t="e">
        <f>ROUND(AVERAGE(I172:I173),2)</f>
        <v>#DIV/0!</v>
      </c>
      <c r="M172" s="581" t="e">
        <f>ROUND(AVERAGE(K172:L173),2)</f>
        <v>#DIV/0!</v>
      </c>
      <c r="N172" s="584"/>
      <c r="O172" s="582"/>
      <c r="R172" s="119"/>
      <c r="T172" s="61"/>
      <c r="U172" s="61"/>
    </row>
    <row r="173" spans="1:21" ht="59.25" customHeight="1" x14ac:dyDescent="0.25">
      <c r="A173" s="629"/>
      <c r="B173" s="631"/>
      <c r="C173" s="599"/>
      <c r="D173" s="600"/>
      <c r="E173" s="601"/>
      <c r="F173" s="602"/>
      <c r="G173" s="195" t="s">
        <v>301</v>
      </c>
      <c r="H173" s="287"/>
      <c r="I173" s="288"/>
      <c r="J173" s="369">
        <f t="shared" si="5"/>
        <v>0</v>
      </c>
      <c r="K173" s="603"/>
      <c r="L173" s="603"/>
      <c r="M173" s="603"/>
      <c r="N173" s="584"/>
      <c r="O173" s="641"/>
      <c r="R173" s="119"/>
      <c r="T173" s="61"/>
      <c r="U173" s="61"/>
    </row>
    <row r="174" spans="1:21" ht="41.25" customHeight="1" x14ac:dyDescent="0.4">
      <c r="A174" s="634">
        <v>12</v>
      </c>
      <c r="B174" s="623" t="s">
        <v>36</v>
      </c>
      <c r="C174" s="632" t="s">
        <v>217</v>
      </c>
      <c r="D174" s="633" t="s">
        <v>225</v>
      </c>
      <c r="E174" s="625" t="s">
        <v>6</v>
      </c>
      <c r="F174" s="639" t="s">
        <v>7</v>
      </c>
      <c r="G174" s="239" t="s">
        <v>353</v>
      </c>
      <c r="H174" s="313"/>
      <c r="I174" s="304"/>
      <c r="J174" s="387">
        <f>IF(AND(ISNUMBER(H174),ISNUMBER(I174)),AVERAGE(H174:I174),0)</f>
        <v>0</v>
      </c>
      <c r="K174" s="606" t="e">
        <f>ROUND(AVERAGE(H174:H175),2)</f>
        <v>#DIV/0!</v>
      </c>
      <c r="L174" s="606" t="e">
        <f>ROUND(AVERAGE(I174:I175),2)</f>
        <v>#DIV/0!</v>
      </c>
      <c r="M174" s="606" t="e">
        <f>ROUND(AVERAGE(K174:L175),2)</f>
        <v>#DIV/0!</v>
      </c>
      <c r="N174" s="583" t="str">
        <f>IF(F189="DA",IFERROR(ROUND(AVERAGE(M174:M192),2),""),IFERROR(ROUND(AVERAGE(M174:M188),2),""))</f>
        <v/>
      </c>
      <c r="O174" s="773"/>
      <c r="Q174" s="132"/>
      <c r="R174" s="119"/>
      <c r="T174" s="61"/>
      <c r="U174" s="61"/>
    </row>
    <row r="175" spans="1:21" ht="47.25" customHeight="1" x14ac:dyDescent="0.4">
      <c r="A175" s="634"/>
      <c r="B175" s="623"/>
      <c r="C175" s="632"/>
      <c r="D175" s="633"/>
      <c r="E175" s="625"/>
      <c r="F175" s="639"/>
      <c r="G175" s="238" t="s">
        <v>354</v>
      </c>
      <c r="H175" s="314"/>
      <c r="I175" s="288"/>
      <c r="J175" s="369">
        <f t="shared" ref="J175" si="7">IF(AND(ISNUMBER(H175),ISNUMBER(I175)),AVERAGE(H175:I175),0)</f>
        <v>0</v>
      </c>
      <c r="K175" s="606"/>
      <c r="L175" s="606"/>
      <c r="M175" s="606"/>
      <c r="N175" s="584"/>
      <c r="O175" s="773"/>
      <c r="Q175" s="132"/>
      <c r="R175" s="119"/>
      <c r="T175" s="61"/>
      <c r="U175" s="61"/>
    </row>
    <row r="176" spans="1:21" ht="150" customHeight="1" x14ac:dyDescent="0.4">
      <c r="A176" s="634"/>
      <c r="B176" s="623"/>
      <c r="C176" s="598" t="s">
        <v>218</v>
      </c>
      <c r="D176" s="578" t="s">
        <v>315</v>
      </c>
      <c r="E176" s="579" t="s">
        <v>6</v>
      </c>
      <c r="F176" s="621" t="s">
        <v>7</v>
      </c>
      <c r="G176" s="202" t="s">
        <v>293</v>
      </c>
      <c r="H176" s="309"/>
      <c r="I176" s="283"/>
      <c r="J176" s="386">
        <f t="shared" si="5"/>
        <v>0</v>
      </c>
      <c r="K176" s="581" t="e">
        <f>ROUND(AVERAGE(H176:H177),2)</f>
        <v>#DIV/0!</v>
      </c>
      <c r="L176" s="581" t="e">
        <f>ROUND(AVERAGE(I176:I177),2)</f>
        <v>#DIV/0!</v>
      </c>
      <c r="M176" s="581" t="e">
        <f>ROUND(AVERAGE(K176:L177),2)</f>
        <v>#DIV/0!</v>
      </c>
      <c r="N176" s="584"/>
      <c r="O176" s="608"/>
      <c r="Q176" s="132"/>
      <c r="R176" s="119"/>
      <c r="T176" s="61"/>
      <c r="U176" s="61"/>
    </row>
    <row r="177" spans="1:21" ht="162" customHeight="1" x14ac:dyDescent="0.4">
      <c r="A177" s="634"/>
      <c r="B177" s="623"/>
      <c r="C177" s="598"/>
      <c r="D177" s="609"/>
      <c r="E177" s="579"/>
      <c r="F177" s="621"/>
      <c r="G177" s="188" t="s">
        <v>372</v>
      </c>
      <c r="H177" s="292"/>
      <c r="I177" s="293"/>
      <c r="J177" s="388">
        <f t="shared" si="5"/>
        <v>0</v>
      </c>
      <c r="K177" s="581"/>
      <c r="L177" s="581"/>
      <c r="M177" s="581"/>
      <c r="N177" s="584"/>
      <c r="O177" s="608"/>
      <c r="Q177" s="132"/>
      <c r="R177" s="119"/>
      <c r="T177" s="61"/>
      <c r="U177" s="61"/>
    </row>
    <row r="178" spans="1:21" ht="58.5" customHeight="1" x14ac:dyDescent="0.4">
      <c r="A178" s="634"/>
      <c r="B178" s="623"/>
      <c r="C178" s="598" t="s">
        <v>219</v>
      </c>
      <c r="D178" s="578" t="s">
        <v>319</v>
      </c>
      <c r="E178" s="579" t="s">
        <v>6</v>
      </c>
      <c r="F178" s="621" t="s">
        <v>7</v>
      </c>
      <c r="G178" s="196" t="s">
        <v>297</v>
      </c>
      <c r="H178" s="297"/>
      <c r="I178" s="291"/>
      <c r="J178" s="368">
        <f t="shared" si="5"/>
        <v>0</v>
      </c>
      <c r="K178" s="581" t="e">
        <f>ROUND(AVERAGE(H178:H180),2)</f>
        <v>#DIV/0!</v>
      </c>
      <c r="L178" s="581" t="e">
        <f>ROUND(AVERAGE(I178:I180),2)</f>
        <v>#DIV/0!</v>
      </c>
      <c r="M178" s="581" t="e">
        <f>ROUND(AVERAGE(K178:L180),2)</f>
        <v>#DIV/0!</v>
      </c>
      <c r="N178" s="584"/>
      <c r="O178" s="608"/>
      <c r="Q178" s="132"/>
      <c r="R178" s="119"/>
      <c r="T178" s="61"/>
      <c r="U178" s="61"/>
    </row>
    <row r="179" spans="1:21" ht="76.5" customHeight="1" x14ac:dyDescent="0.4">
      <c r="A179" s="634"/>
      <c r="B179" s="623"/>
      <c r="C179" s="598"/>
      <c r="D179" s="578"/>
      <c r="E179" s="579"/>
      <c r="F179" s="621"/>
      <c r="G179" s="195" t="s">
        <v>303</v>
      </c>
      <c r="H179" s="287"/>
      <c r="I179" s="288"/>
      <c r="J179" s="369">
        <f t="shared" si="5"/>
        <v>0</v>
      </c>
      <c r="K179" s="581"/>
      <c r="L179" s="581"/>
      <c r="M179" s="581"/>
      <c r="N179" s="584"/>
      <c r="O179" s="608"/>
      <c r="Q179" s="132"/>
      <c r="R179" s="119"/>
      <c r="T179" s="61"/>
      <c r="U179" s="61"/>
    </row>
    <row r="180" spans="1:21" ht="91.5" customHeight="1" x14ac:dyDescent="0.4">
      <c r="A180" s="634"/>
      <c r="B180" s="623"/>
      <c r="C180" s="598"/>
      <c r="D180" s="578"/>
      <c r="E180" s="579"/>
      <c r="F180" s="621"/>
      <c r="G180" s="195" t="s">
        <v>56</v>
      </c>
      <c r="H180" s="312"/>
      <c r="I180" s="293"/>
      <c r="J180" s="388">
        <f t="shared" si="5"/>
        <v>0</v>
      </c>
      <c r="K180" s="581"/>
      <c r="L180" s="581"/>
      <c r="M180" s="581"/>
      <c r="N180" s="584"/>
      <c r="O180" s="608"/>
      <c r="Q180" s="132"/>
      <c r="R180" s="119"/>
      <c r="T180" s="61"/>
      <c r="U180" s="61"/>
    </row>
    <row r="181" spans="1:21" ht="72" customHeight="1" x14ac:dyDescent="0.4">
      <c r="A181" s="634"/>
      <c r="B181" s="623"/>
      <c r="C181" s="598" t="s">
        <v>220</v>
      </c>
      <c r="D181" s="578" t="s">
        <v>318</v>
      </c>
      <c r="E181" s="579" t="s">
        <v>6</v>
      </c>
      <c r="F181" s="621" t="s">
        <v>7</v>
      </c>
      <c r="G181" s="165" t="s">
        <v>305</v>
      </c>
      <c r="H181" s="297"/>
      <c r="I181" s="291"/>
      <c r="J181" s="368">
        <f t="shared" si="5"/>
        <v>0</v>
      </c>
      <c r="K181" s="581" t="e">
        <f>ROUND(AVERAGE(H181:H184),2)</f>
        <v>#DIV/0!</v>
      </c>
      <c r="L181" s="581" t="e">
        <f>ROUND(AVERAGE(I181:I184),2)</f>
        <v>#DIV/0!</v>
      </c>
      <c r="M181" s="581" t="e">
        <f>ROUND(AVERAGE(K181:L184),2)</f>
        <v>#DIV/0!</v>
      </c>
      <c r="N181" s="584"/>
      <c r="O181" s="608"/>
      <c r="Q181" s="132"/>
      <c r="R181" s="119"/>
      <c r="T181" s="61"/>
      <c r="U181" s="61"/>
    </row>
    <row r="182" spans="1:21" ht="72.75" customHeight="1" x14ac:dyDescent="0.4">
      <c r="A182" s="634"/>
      <c r="B182" s="623"/>
      <c r="C182" s="598"/>
      <c r="D182" s="578"/>
      <c r="E182" s="579"/>
      <c r="F182" s="621"/>
      <c r="G182" s="195" t="s">
        <v>306</v>
      </c>
      <c r="H182" s="287"/>
      <c r="I182" s="288"/>
      <c r="J182" s="369">
        <f t="shared" ref="J182:J210" si="8">IF(AND(ISNUMBER(H182),ISNUMBER(I182)),AVERAGE(H182:I182),0)</f>
        <v>0</v>
      </c>
      <c r="K182" s="581"/>
      <c r="L182" s="581"/>
      <c r="M182" s="581"/>
      <c r="N182" s="584"/>
      <c r="O182" s="608"/>
      <c r="Q182" s="132"/>
      <c r="R182" s="119"/>
      <c r="T182" s="61"/>
      <c r="U182" s="61"/>
    </row>
    <row r="183" spans="1:21" ht="75.75" customHeight="1" x14ac:dyDescent="0.4">
      <c r="A183" s="634"/>
      <c r="B183" s="623"/>
      <c r="C183" s="598"/>
      <c r="D183" s="578"/>
      <c r="E183" s="579"/>
      <c r="F183" s="621"/>
      <c r="G183" s="195" t="s">
        <v>372</v>
      </c>
      <c r="H183" s="287"/>
      <c r="I183" s="288"/>
      <c r="J183" s="369">
        <f t="shared" si="8"/>
        <v>0</v>
      </c>
      <c r="K183" s="581"/>
      <c r="L183" s="581"/>
      <c r="M183" s="581"/>
      <c r="N183" s="584"/>
      <c r="O183" s="608"/>
      <c r="Q183" s="132"/>
      <c r="R183" s="119"/>
      <c r="T183" s="61"/>
      <c r="U183" s="61"/>
    </row>
    <row r="184" spans="1:21" ht="85.5" customHeight="1" x14ac:dyDescent="0.4">
      <c r="A184" s="634"/>
      <c r="B184" s="623"/>
      <c r="C184" s="598"/>
      <c r="D184" s="578"/>
      <c r="E184" s="579"/>
      <c r="F184" s="621"/>
      <c r="G184" s="194" t="s">
        <v>307</v>
      </c>
      <c r="H184" s="307"/>
      <c r="I184" s="308"/>
      <c r="J184" s="383">
        <f t="shared" si="8"/>
        <v>0</v>
      </c>
      <c r="K184" s="581"/>
      <c r="L184" s="581"/>
      <c r="M184" s="581"/>
      <c r="N184" s="584"/>
      <c r="O184" s="608"/>
      <c r="Q184" s="132"/>
      <c r="R184" s="119"/>
      <c r="T184" s="61"/>
      <c r="U184" s="61"/>
    </row>
    <row r="185" spans="1:21" ht="115.5" customHeight="1" x14ac:dyDescent="0.4">
      <c r="A185" s="634"/>
      <c r="B185" s="623"/>
      <c r="C185" s="598" t="s">
        <v>221</v>
      </c>
      <c r="D185" s="578" t="s">
        <v>316</v>
      </c>
      <c r="E185" s="579" t="s">
        <v>349</v>
      </c>
      <c r="F185" s="580" t="s">
        <v>396</v>
      </c>
      <c r="G185" s="202" t="s">
        <v>297</v>
      </c>
      <c r="H185" s="287"/>
      <c r="I185" s="288"/>
      <c r="J185" s="369">
        <f t="shared" si="8"/>
        <v>0</v>
      </c>
      <c r="K185" s="581" t="e">
        <f>ROUND(AVERAGE(H185:H188),2)</f>
        <v>#DIV/0!</v>
      </c>
      <c r="L185" s="581" t="e">
        <f>ROUND(AVERAGE(I185:I188),2)</f>
        <v>#DIV/0!</v>
      </c>
      <c r="M185" s="581" t="e">
        <f>ROUND(AVERAGE(K185:L188),2)</f>
        <v>#DIV/0!</v>
      </c>
      <c r="N185" s="584"/>
      <c r="O185" s="608"/>
      <c r="Q185" s="132"/>
      <c r="R185" s="119"/>
      <c r="T185" s="61"/>
      <c r="U185" s="61"/>
    </row>
    <row r="186" spans="1:21" ht="94.5" customHeight="1" x14ac:dyDescent="0.4">
      <c r="A186" s="634"/>
      <c r="B186" s="623"/>
      <c r="C186" s="598"/>
      <c r="D186" s="578"/>
      <c r="E186" s="579"/>
      <c r="F186" s="580"/>
      <c r="G186" s="195" t="s">
        <v>378</v>
      </c>
      <c r="H186" s="287"/>
      <c r="I186" s="288"/>
      <c r="J186" s="369">
        <f t="shared" si="8"/>
        <v>0</v>
      </c>
      <c r="K186" s="581"/>
      <c r="L186" s="581"/>
      <c r="M186" s="581"/>
      <c r="N186" s="584"/>
      <c r="O186" s="608"/>
      <c r="Q186" s="132"/>
      <c r="R186" s="119"/>
      <c r="T186" s="61"/>
      <c r="U186" s="61"/>
    </row>
    <row r="187" spans="1:21" ht="80.25" customHeight="1" x14ac:dyDescent="0.4">
      <c r="A187" s="634"/>
      <c r="B187" s="623"/>
      <c r="C187" s="598"/>
      <c r="D187" s="578"/>
      <c r="E187" s="579"/>
      <c r="F187" s="580"/>
      <c r="G187" s="195" t="s">
        <v>355</v>
      </c>
      <c r="H187" s="315"/>
      <c r="I187" s="316"/>
      <c r="J187" s="567">
        <f t="shared" si="8"/>
        <v>0</v>
      </c>
      <c r="K187" s="581"/>
      <c r="L187" s="581"/>
      <c r="M187" s="581"/>
      <c r="N187" s="584"/>
      <c r="O187" s="608"/>
      <c r="Q187" s="132"/>
      <c r="R187" s="119"/>
      <c r="T187" s="61"/>
      <c r="U187" s="61"/>
    </row>
    <row r="188" spans="1:21" ht="84" customHeight="1" x14ac:dyDescent="0.4">
      <c r="A188" s="634"/>
      <c r="B188" s="623"/>
      <c r="C188" s="598"/>
      <c r="D188" s="578"/>
      <c r="E188" s="579"/>
      <c r="F188" s="580"/>
      <c r="G188" s="196" t="s">
        <v>307</v>
      </c>
      <c r="H188" s="317"/>
      <c r="I188" s="318"/>
      <c r="J188" s="511">
        <f t="shared" si="8"/>
        <v>0</v>
      </c>
      <c r="K188" s="581"/>
      <c r="L188" s="581"/>
      <c r="M188" s="581"/>
      <c r="N188" s="584"/>
      <c r="O188" s="608"/>
      <c r="Q188" s="132"/>
      <c r="R188" s="119"/>
      <c r="T188" s="61"/>
      <c r="U188" s="61"/>
    </row>
    <row r="189" spans="1:21" ht="57" customHeight="1" x14ac:dyDescent="0.4">
      <c r="A189" s="634"/>
      <c r="B189" s="623"/>
      <c r="C189" s="598" t="s">
        <v>222</v>
      </c>
      <c r="D189" s="578" t="s">
        <v>405</v>
      </c>
      <c r="E189" s="800" t="s">
        <v>404</v>
      </c>
      <c r="F189" s="580" t="s">
        <v>396</v>
      </c>
      <c r="G189" s="165" t="s">
        <v>295</v>
      </c>
      <c r="H189" s="297"/>
      <c r="I189" s="291"/>
      <c r="J189" s="368">
        <f t="shared" si="8"/>
        <v>0</v>
      </c>
      <c r="K189" s="581" t="e">
        <f>ROUND(AVERAGE(H189:H192),2)</f>
        <v>#DIV/0!</v>
      </c>
      <c r="L189" s="581" t="e">
        <f>ROUND(AVERAGE(I189:I192),2)</f>
        <v>#DIV/0!</v>
      </c>
      <c r="M189" s="581" t="e">
        <f>ROUND(AVERAGE(K189:L192),2)</f>
        <v>#DIV/0!</v>
      </c>
      <c r="N189" s="584"/>
      <c r="O189" s="608"/>
      <c r="Q189" s="132"/>
      <c r="R189" s="119"/>
      <c r="T189" s="61"/>
      <c r="U189" s="61"/>
    </row>
    <row r="190" spans="1:21" ht="56.25" customHeight="1" x14ac:dyDescent="0.4">
      <c r="A190" s="634"/>
      <c r="B190" s="623"/>
      <c r="C190" s="598"/>
      <c r="D190" s="578"/>
      <c r="E190" s="800"/>
      <c r="F190" s="580"/>
      <c r="G190" s="195" t="s">
        <v>303</v>
      </c>
      <c r="H190" s="287"/>
      <c r="I190" s="288"/>
      <c r="J190" s="369">
        <f t="shared" si="8"/>
        <v>0</v>
      </c>
      <c r="K190" s="581"/>
      <c r="L190" s="581"/>
      <c r="M190" s="581"/>
      <c r="N190" s="584"/>
      <c r="O190" s="608"/>
      <c r="Q190" s="132"/>
      <c r="R190" s="119"/>
      <c r="T190" s="61"/>
      <c r="U190" s="61"/>
    </row>
    <row r="191" spans="1:21" ht="56.25" customHeight="1" x14ac:dyDescent="0.4">
      <c r="A191" s="634"/>
      <c r="B191" s="623"/>
      <c r="C191" s="598"/>
      <c r="D191" s="578"/>
      <c r="E191" s="800"/>
      <c r="F191" s="580"/>
      <c r="G191" s="195" t="s">
        <v>304</v>
      </c>
      <c r="H191" s="287"/>
      <c r="I191" s="288"/>
      <c r="J191" s="369">
        <f t="shared" si="8"/>
        <v>0</v>
      </c>
      <c r="K191" s="581"/>
      <c r="L191" s="581"/>
      <c r="M191" s="581"/>
      <c r="N191" s="584"/>
      <c r="O191" s="608"/>
      <c r="Q191" s="132"/>
      <c r="R191" s="119"/>
      <c r="T191" s="61"/>
      <c r="U191" s="61"/>
    </row>
    <row r="192" spans="1:21" ht="43.5" customHeight="1" x14ac:dyDescent="0.4">
      <c r="A192" s="634"/>
      <c r="B192" s="623"/>
      <c r="C192" s="598"/>
      <c r="D192" s="578"/>
      <c r="E192" s="800"/>
      <c r="F192" s="580"/>
      <c r="G192" s="195" t="s">
        <v>300</v>
      </c>
      <c r="H192" s="312"/>
      <c r="I192" s="293"/>
      <c r="J192" s="388">
        <f t="shared" si="8"/>
        <v>0</v>
      </c>
      <c r="K192" s="581"/>
      <c r="L192" s="581"/>
      <c r="M192" s="581"/>
      <c r="N192" s="584"/>
      <c r="O192" s="608"/>
      <c r="Q192" s="132"/>
      <c r="R192" s="119"/>
      <c r="T192" s="61"/>
      <c r="U192" s="61"/>
    </row>
    <row r="193" spans="1:21" ht="46.5" customHeight="1" x14ac:dyDescent="0.4">
      <c r="A193" s="634"/>
      <c r="B193" s="623"/>
      <c r="C193" s="598" t="s">
        <v>223</v>
      </c>
      <c r="D193" s="578" t="s">
        <v>317</v>
      </c>
      <c r="E193" s="579" t="s">
        <v>349</v>
      </c>
      <c r="F193" s="580" t="s">
        <v>396</v>
      </c>
      <c r="G193" s="165" t="s">
        <v>308</v>
      </c>
      <c r="H193" s="297"/>
      <c r="I193" s="291"/>
      <c r="J193" s="368">
        <f t="shared" si="8"/>
        <v>0</v>
      </c>
      <c r="K193" s="581" t="e">
        <f>ROUND(AVERAGE(H193:H196),2)</f>
        <v>#DIV/0!</v>
      </c>
      <c r="L193" s="581" t="e">
        <f>ROUND(AVERAGE(I193:I196),2)</f>
        <v>#DIV/0!</v>
      </c>
      <c r="M193" s="581" t="e">
        <f>ROUND(AVERAGE(K193:L196),2)</f>
        <v>#DIV/0!</v>
      </c>
      <c r="N193" s="584"/>
      <c r="O193" s="608"/>
      <c r="Q193" s="132"/>
      <c r="R193" s="119"/>
      <c r="T193" s="61"/>
      <c r="U193" s="61"/>
    </row>
    <row r="194" spans="1:21" ht="45" customHeight="1" x14ac:dyDescent="0.4">
      <c r="A194" s="634"/>
      <c r="B194" s="623"/>
      <c r="C194" s="598"/>
      <c r="D194" s="609"/>
      <c r="E194" s="579"/>
      <c r="F194" s="580"/>
      <c r="G194" s="195" t="s">
        <v>309</v>
      </c>
      <c r="H194" s="287"/>
      <c r="I194" s="288"/>
      <c r="J194" s="369">
        <f t="shared" si="8"/>
        <v>0</v>
      </c>
      <c r="K194" s="581"/>
      <c r="L194" s="581"/>
      <c r="M194" s="581"/>
      <c r="N194" s="584"/>
      <c r="O194" s="608"/>
      <c r="Q194" s="132"/>
      <c r="R194" s="119"/>
      <c r="T194" s="61"/>
      <c r="U194" s="61"/>
    </row>
    <row r="195" spans="1:21" ht="45.75" customHeight="1" x14ac:dyDescent="0.4">
      <c r="A195" s="634"/>
      <c r="B195" s="623"/>
      <c r="C195" s="598"/>
      <c r="D195" s="609"/>
      <c r="E195" s="579"/>
      <c r="F195" s="580"/>
      <c r="G195" s="195" t="s">
        <v>311</v>
      </c>
      <c r="H195" s="287"/>
      <c r="I195" s="288"/>
      <c r="J195" s="369">
        <f t="shared" si="8"/>
        <v>0</v>
      </c>
      <c r="K195" s="581"/>
      <c r="L195" s="581"/>
      <c r="M195" s="581"/>
      <c r="N195" s="584"/>
      <c r="O195" s="608"/>
      <c r="Q195" s="132"/>
      <c r="R195" s="119"/>
      <c r="T195" s="61"/>
      <c r="U195" s="61"/>
    </row>
    <row r="196" spans="1:21" ht="63" customHeight="1" x14ac:dyDescent="0.4">
      <c r="A196" s="634"/>
      <c r="B196" s="623"/>
      <c r="C196" s="598"/>
      <c r="D196" s="609"/>
      <c r="E196" s="579"/>
      <c r="F196" s="580"/>
      <c r="G196" s="194" t="s">
        <v>312</v>
      </c>
      <c r="H196" s="312"/>
      <c r="I196" s="293"/>
      <c r="J196" s="388">
        <f t="shared" si="8"/>
        <v>0</v>
      </c>
      <c r="K196" s="581"/>
      <c r="L196" s="581"/>
      <c r="M196" s="581"/>
      <c r="N196" s="584"/>
      <c r="O196" s="608"/>
      <c r="Q196" s="132"/>
      <c r="R196" s="119"/>
      <c r="T196" s="61"/>
      <c r="U196" s="61"/>
    </row>
    <row r="197" spans="1:21" ht="44.25" customHeight="1" x14ac:dyDescent="0.4">
      <c r="A197" s="634"/>
      <c r="B197" s="623"/>
      <c r="C197" s="588" t="s">
        <v>224</v>
      </c>
      <c r="D197" s="590" t="s">
        <v>226</v>
      </c>
      <c r="E197" s="592" t="s">
        <v>349</v>
      </c>
      <c r="F197" s="594" t="s">
        <v>396</v>
      </c>
      <c r="G197" s="240" t="s">
        <v>356</v>
      </c>
      <c r="H197" s="297"/>
      <c r="I197" s="291"/>
      <c r="J197" s="368">
        <f t="shared" si="8"/>
        <v>0</v>
      </c>
      <c r="K197" s="596" t="e">
        <f>ROUND(AVERAGE(H197:H199),2)</f>
        <v>#DIV/0!</v>
      </c>
      <c r="L197" s="596" t="e">
        <f>ROUND(AVERAGE(I197:I199),2)</f>
        <v>#DIV/0!</v>
      </c>
      <c r="M197" s="596" t="e">
        <f>ROUND(AVERAGE(K197:L199),2)</f>
        <v>#DIV/0!</v>
      </c>
      <c r="N197" s="584"/>
      <c r="O197" s="797"/>
      <c r="Q197" s="132"/>
      <c r="R197" s="119"/>
      <c r="T197" s="61"/>
      <c r="U197" s="61"/>
    </row>
    <row r="198" spans="1:21" ht="53.25" customHeight="1" x14ac:dyDescent="0.4">
      <c r="A198" s="634"/>
      <c r="B198" s="623"/>
      <c r="C198" s="632"/>
      <c r="D198" s="633"/>
      <c r="E198" s="625"/>
      <c r="F198" s="627"/>
      <c r="G198" s="231" t="s">
        <v>308</v>
      </c>
      <c r="H198" s="297"/>
      <c r="I198" s="291"/>
      <c r="J198" s="368">
        <f t="shared" si="8"/>
        <v>0</v>
      </c>
      <c r="K198" s="606"/>
      <c r="L198" s="606"/>
      <c r="M198" s="606"/>
      <c r="N198" s="584"/>
      <c r="O198" s="798"/>
      <c r="Q198" s="132"/>
      <c r="R198" s="119"/>
      <c r="T198" s="61"/>
      <c r="U198" s="61"/>
    </row>
    <row r="199" spans="1:21" ht="55.5" customHeight="1" x14ac:dyDescent="0.4">
      <c r="A199" s="635"/>
      <c r="B199" s="624"/>
      <c r="C199" s="636"/>
      <c r="D199" s="637"/>
      <c r="E199" s="626"/>
      <c r="F199" s="628"/>
      <c r="G199" s="197" t="s">
        <v>309</v>
      </c>
      <c r="H199" s="298"/>
      <c r="I199" s="299"/>
      <c r="J199" s="389">
        <f t="shared" si="8"/>
        <v>0</v>
      </c>
      <c r="K199" s="622"/>
      <c r="L199" s="622"/>
      <c r="M199" s="622"/>
      <c r="N199" s="654"/>
      <c r="O199" s="799"/>
      <c r="Q199" s="132"/>
      <c r="R199" s="119"/>
      <c r="T199" s="61"/>
      <c r="U199" s="61"/>
    </row>
    <row r="200" spans="1:21" ht="83.25" customHeight="1" x14ac:dyDescent="0.4">
      <c r="A200" s="610">
        <v>13</v>
      </c>
      <c r="B200" s="613" t="s">
        <v>35</v>
      </c>
      <c r="C200" s="433" t="s">
        <v>227</v>
      </c>
      <c r="D200" s="434" t="s">
        <v>232</v>
      </c>
      <c r="E200" s="435" t="s">
        <v>6</v>
      </c>
      <c r="F200" s="436" t="s">
        <v>7</v>
      </c>
      <c r="G200" s="193" t="s">
        <v>313</v>
      </c>
      <c r="H200" s="470"/>
      <c r="I200" s="471"/>
      <c r="J200" s="475">
        <f t="shared" si="8"/>
        <v>0</v>
      </c>
      <c r="K200" s="381" t="e">
        <f>ROUND(AVERAGE(H200:H200),2)</f>
        <v>#DIV/0!</v>
      </c>
      <c r="L200" s="381" t="e">
        <f>ROUND(AVERAGE(I200:I200),2)</f>
        <v>#DIV/0!</v>
      </c>
      <c r="M200" s="381" t="e">
        <f>ROUND(AVERAGE(K200:L200),2)</f>
        <v>#DIV/0!</v>
      </c>
      <c r="N200" s="583" t="str">
        <f>IFERROR(ROUND(AVERAGE(M200:M205),2),"")</f>
        <v/>
      </c>
      <c r="O200" s="429"/>
      <c r="Q200" s="132"/>
      <c r="R200" s="119"/>
      <c r="T200" s="61"/>
      <c r="U200" s="61"/>
    </row>
    <row r="201" spans="1:21" ht="52.5" customHeight="1" x14ac:dyDescent="0.4">
      <c r="A201" s="611"/>
      <c r="B201" s="614"/>
      <c r="C201" s="598" t="s">
        <v>228</v>
      </c>
      <c r="D201" s="578" t="s">
        <v>233</v>
      </c>
      <c r="E201" s="579" t="s">
        <v>6</v>
      </c>
      <c r="F201" s="621" t="s">
        <v>7</v>
      </c>
      <c r="G201" s="165" t="s">
        <v>313</v>
      </c>
      <c r="H201" s="297"/>
      <c r="I201" s="291"/>
      <c r="J201" s="368">
        <f t="shared" si="8"/>
        <v>0</v>
      </c>
      <c r="K201" s="581" t="e">
        <f>ROUND(AVERAGE(H201:H202),2)</f>
        <v>#DIV/0!</v>
      </c>
      <c r="L201" s="581" t="e">
        <f>ROUND(AVERAGE(I201:I202),2)</f>
        <v>#DIV/0!</v>
      </c>
      <c r="M201" s="581" t="e">
        <f>ROUND(AVERAGE(K201:L202),2)</f>
        <v>#DIV/0!</v>
      </c>
      <c r="N201" s="584"/>
      <c r="O201" s="582"/>
      <c r="Q201" s="132"/>
      <c r="R201" s="119"/>
      <c r="T201" s="61"/>
      <c r="U201" s="61"/>
    </row>
    <row r="202" spans="1:21" ht="51" customHeight="1" x14ac:dyDescent="0.4">
      <c r="A202" s="611"/>
      <c r="B202" s="614"/>
      <c r="C202" s="598"/>
      <c r="D202" s="578"/>
      <c r="E202" s="579"/>
      <c r="F202" s="621"/>
      <c r="G202" s="195" t="s">
        <v>238</v>
      </c>
      <c r="H202" s="312"/>
      <c r="I202" s="293"/>
      <c r="J202" s="383">
        <f t="shared" si="8"/>
        <v>0</v>
      </c>
      <c r="K202" s="581"/>
      <c r="L202" s="581"/>
      <c r="M202" s="581"/>
      <c r="N202" s="584"/>
      <c r="O202" s="582"/>
      <c r="Q202" s="132"/>
      <c r="R202" s="119"/>
      <c r="T202" s="61"/>
      <c r="U202" s="61"/>
    </row>
    <row r="203" spans="1:21" ht="20.25" customHeight="1" x14ac:dyDescent="0.4">
      <c r="A203" s="611"/>
      <c r="B203" s="614"/>
      <c r="C203" s="598" t="s">
        <v>229</v>
      </c>
      <c r="D203" s="578" t="s">
        <v>234</v>
      </c>
      <c r="E203" s="579" t="s">
        <v>6</v>
      </c>
      <c r="F203" s="621" t="s">
        <v>7</v>
      </c>
      <c r="G203" s="165" t="s">
        <v>313</v>
      </c>
      <c r="H203" s="297"/>
      <c r="I203" s="291"/>
      <c r="J203" s="368">
        <f t="shared" si="8"/>
        <v>0</v>
      </c>
      <c r="K203" s="581" t="e">
        <f>ROUND(AVERAGE(H203:H205),2)</f>
        <v>#DIV/0!</v>
      </c>
      <c r="L203" s="581" t="e">
        <f>ROUND(AVERAGE(I203:I205),2)</f>
        <v>#DIV/0!</v>
      </c>
      <c r="M203" s="581" t="e">
        <f>ROUND(AVERAGE(K203:L205),2)</f>
        <v>#DIV/0!</v>
      </c>
      <c r="N203" s="584"/>
      <c r="O203" s="582"/>
      <c r="Q203" s="132"/>
      <c r="R203" s="119"/>
      <c r="T203" s="61"/>
      <c r="U203" s="61"/>
    </row>
    <row r="204" spans="1:21" ht="30" x14ac:dyDescent="0.4">
      <c r="A204" s="611"/>
      <c r="B204" s="614"/>
      <c r="C204" s="598"/>
      <c r="D204" s="578"/>
      <c r="E204" s="579"/>
      <c r="F204" s="621"/>
      <c r="G204" s="195" t="s">
        <v>105</v>
      </c>
      <c r="H204" s="287"/>
      <c r="I204" s="288"/>
      <c r="J204" s="369">
        <f t="shared" si="8"/>
        <v>0</v>
      </c>
      <c r="K204" s="581"/>
      <c r="L204" s="581"/>
      <c r="M204" s="581"/>
      <c r="N204" s="584"/>
      <c r="O204" s="582"/>
      <c r="Q204" s="132"/>
      <c r="R204" s="119"/>
      <c r="T204" s="61"/>
      <c r="U204" s="61"/>
    </row>
    <row r="205" spans="1:21" ht="30" x14ac:dyDescent="0.4">
      <c r="A205" s="611"/>
      <c r="B205" s="614"/>
      <c r="C205" s="598"/>
      <c r="D205" s="578"/>
      <c r="E205" s="579"/>
      <c r="F205" s="621"/>
      <c r="G205" s="195" t="s">
        <v>239</v>
      </c>
      <c r="H205" s="312"/>
      <c r="I205" s="293"/>
      <c r="J205" s="383">
        <f t="shared" si="8"/>
        <v>0</v>
      </c>
      <c r="K205" s="581"/>
      <c r="L205" s="581"/>
      <c r="M205" s="581"/>
      <c r="N205" s="584"/>
      <c r="O205" s="582"/>
      <c r="Q205" s="132"/>
      <c r="R205" s="119"/>
      <c r="T205" s="61"/>
      <c r="U205" s="61"/>
    </row>
    <row r="206" spans="1:21" ht="22.5" customHeight="1" x14ac:dyDescent="0.4">
      <c r="A206" s="611"/>
      <c r="B206" s="614"/>
      <c r="C206" s="598" t="s">
        <v>230</v>
      </c>
      <c r="D206" s="578" t="s">
        <v>235</v>
      </c>
      <c r="E206" s="579" t="s">
        <v>349</v>
      </c>
      <c r="F206" s="580" t="s">
        <v>396</v>
      </c>
      <c r="G206" s="165" t="s">
        <v>313</v>
      </c>
      <c r="H206" s="297"/>
      <c r="I206" s="291"/>
      <c r="J206" s="368">
        <f t="shared" si="8"/>
        <v>0</v>
      </c>
      <c r="K206" s="581" t="e">
        <f>ROUND(AVERAGE(H206:H208),2)</f>
        <v>#DIV/0!</v>
      </c>
      <c r="L206" s="581" t="e">
        <f>ROUND(AVERAGE(I206:I208),2)</f>
        <v>#DIV/0!</v>
      </c>
      <c r="M206" s="581" t="e">
        <f>ROUND(AVERAGE(K206:L208),2)</f>
        <v>#DIV/0!</v>
      </c>
      <c r="N206" s="584"/>
      <c r="O206" s="582"/>
      <c r="Q206" s="132"/>
      <c r="R206" s="119"/>
      <c r="T206" s="61"/>
      <c r="U206" s="61"/>
    </row>
    <row r="207" spans="1:21" ht="34.5" customHeight="1" x14ac:dyDescent="0.4">
      <c r="A207" s="611"/>
      <c r="B207" s="614"/>
      <c r="C207" s="598"/>
      <c r="D207" s="578"/>
      <c r="E207" s="579"/>
      <c r="F207" s="580"/>
      <c r="G207" s="195" t="s">
        <v>105</v>
      </c>
      <c r="H207" s="287"/>
      <c r="I207" s="288"/>
      <c r="J207" s="369">
        <f t="shared" si="8"/>
        <v>0</v>
      </c>
      <c r="K207" s="581"/>
      <c r="L207" s="581"/>
      <c r="M207" s="581"/>
      <c r="N207" s="584"/>
      <c r="O207" s="582"/>
      <c r="Q207" s="132"/>
      <c r="R207" s="119"/>
      <c r="T207" s="61"/>
      <c r="U207" s="61"/>
    </row>
    <row r="208" spans="1:21" ht="41.25" customHeight="1" x14ac:dyDescent="0.4">
      <c r="A208" s="611"/>
      <c r="B208" s="614"/>
      <c r="C208" s="598"/>
      <c r="D208" s="578"/>
      <c r="E208" s="579"/>
      <c r="F208" s="580"/>
      <c r="G208" s="188" t="s">
        <v>240</v>
      </c>
      <c r="H208" s="292"/>
      <c r="I208" s="293"/>
      <c r="J208" s="388">
        <f t="shared" si="8"/>
        <v>0</v>
      </c>
      <c r="K208" s="581"/>
      <c r="L208" s="581"/>
      <c r="M208" s="581"/>
      <c r="N208" s="584"/>
      <c r="O208" s="582"/>
      <c r="Q208" s="132"/>
      <c r="R208" s="119"/>
      <c r="T208" s="61"/>
      <c r="U208" s="61"/>
    </row>
    <row r="209" spans="1:21" ht="30" x14ac:dyDescent="0.4">
      <c r="A209" s="611"/>
      <c r="B209" s="614"/>
      <c r="C209" s="598" t="s">
        <v>231</v>
      </c>
      <c r="D209" s="578" t="s">
        <v>236</v>
      </c>
      <c r="E209" s="579" t="s">
        <v>349</v>
      </c>
      <c r="F209" s="619" t="s">
        <v>396</v>
      </c>
      <c r="G209" s="191" t="s">
        <v>105</v>
      </c>
      <c r="H209" s="291"/>
      <c r="I209" s="291"/>
      <c r="J209" s="368">
        <f t="shared" si="8"/>
        <v>0</v>
      </c>
      <c r="K209" s="581" t="e">
        <f>ROUND(AVERAGE(H209:H210),2)</f>
        <v>#DIV/0!</v>
      </c>
      <c r="L209" s="581" t="e">
        <f>ROUND(AVERAGE(I209:I210),2)</f>
        <v>#DIV/0!</v>
      </c>
      <c r="M209" s="581" t="e">
        <f>ROUND(AVERAGE(K209:L210),2)</f>
        <v>#DIV/0!</v>
      </c>
      <c r="N209" s="584"/>
      <c r="O209" s="582"/>
      <c r="Q209" s="132"/>
      <c r="R209" s="119"/>
      <c r="T209" s="61"/>
      <c r="U209" s="61"/>
    </row>
    <row r="210" spans="1:21" ht="30.75" thickBot="1" x14ac:dyDescent="0.45">
      <c r="A210" s="612"/>
      <c r="B210" s="615"/>
      <c r="C210" s="616"/>
      <c r="D210" s="617"/>
      <c r="E210" s="618"/>
      <c r="F210" s="620"/>
      <c r="G210" s="203" t="s">
        <v>314</v>
      </c>
      <c r="H210" s="319"/>
      <c r="I210" s="319"/>
      <c r="J210" s="393">
        <f t="shared" si="8"/>
        <v>0</v>
      </c>
      <c r="K210" s="586"/>
      <c r="L210" s="586"/>
      <c r="M210" s="586"/>
      <c r="N210" s="585"/>
      <c r="O210" s="587"/>
      <c r="Q210" s="132"/>
      <c r="R210" s="119"/>
      <c r="T210" s="61"/>
      <c r="U210" s="61"/>
    </row>
    <row r="211" spans="1:21" x14ac:dyDescent="0.25">
      <c r="D211" s="64"/>
      <c r="E211" s="1"/>
    </row>
    <row r="212" spans="1:21" x14ac:dyDescent="0.25">
      <c r="D212" s="64"/>
      <c r="E212" s="1"/>
    </row>
    <row r="213" spans="1:21" x14ac:dyDescent="0.25">
      <c r="D213" s="64"/>
    </row>
    <row r="214" spans="1:21" x14ac:dyDescent="0.25">
      <c r="D214" s="64"/>
    </row>
    <row r="215" spans="1:21" x14ac:dyDescent="0.25">
      <c r="D215" s="64"/>
    </row>
    <row r="216" spans="1:21" x14ac:dyDescent="0.25">
      <c r="D216" s="64"/>
    </row>
    <row r="217" spans="1:21" x14ac:dyDescent="0.25">
      <c r="D217" s="64"/>
    </row>
    <row r="218" spans="1:21" x14ac:dyDescent="0.25">
      <c r="D218" s="64"/>
    </row>
    <row r="219" spans="1:21" x14ac:dyDescent="0.25">
      <c r="D219" s="64"/>
    </row>
    <row r="220" spans="1:21" x14ac:dyDescent="0.25">
      <c r="D220" s="64"/>
    </row>
    <row r="221" spans="1:21" x14ac:dyDescent="0.25">
      <c r="D221" s="64"/>
    </row>
    <row r="222" spans="1:21" x14ac:dyDescent="0.25">
      <c r="D222" s="64"/>
    </row>
    <row r="223" spans="1:21" x14ac:dyDescent="0.25">
      <c r="D223" s="64"/>
    </row>
    <row r="224" spans="1:21" x14ac:dyDescent="0.25">
      <c r="D224" s="64"/>
    </row>
    <row r="225" spans="4:4" x14ac:dyDescent="0.25">
      <c r="D225" s="64"/>
    </row>
    <row r="226" spans="4:4" x14ac:dyDescent="0.25">
      <c r="D226" s="64"/>
    </row>
    <row r="227" spans="4:4" x14ac:dyDescent="0.25">
      <c r="D227" s="64"/>
    </row>
    <row r="228" spans="4:4" x14ac:dyDescent="0.25">
      <c r="D228" s="64"/>
    </row>
    <row r="229" spans="4:4" x14ac:dyDescent="0.25">
      <c r="D229" s="64"/>
    </row>
    <row r="230" spans="4:4" x14ac:dyDescent="0.25">
      <c r="D230" s="64"/>
    </row>
    <row r="231" spans="4:4" x14ac:dyDescent="0.25">
      <c r="D231" s="64"/>
    </row>
    <row r="232" spans="4:4" x14ac:dyDescent="0.25">
      <c r="D232" s="64"/>
    </row>
    <row r="233" spans="4:4" x14ac:dyDescent="0.25">
      <c r="D233" s="64"/>
    </row>
    <row r="234" spans="4:4" x14ac:dyDescent="0.25">
      <c r="D234" s="64"/>
    </row>
    <row r="235" spans="4:4" x14ac:dyDescent="0.25">
      <c r="D235" s="64"/>
    </row>
    <row r="236" spans="4:4" x14ac:dyDescent="0.25">
      <c r="D236" s="64"/>
    </row>
    <row r="237" spans="4:4" x14ac:dyDescent="0.25">
      <c r="D237" s="64"/>
    </row>
    <row r="238" spans="4:4" x14ac:dyDescent="0.25">
      <c r="D238" s="64"/>
    </row>
    <row r="239" spans="4:4" x14ac:dyDescent="0.25">
      <c r="D239" s="64"/>
    </row>
    <row r="240" spans="4:4" x14ac:dyDescent="0.25">
      <c r="D240" s="64"/>
    </row>
    <row r="241" spans="4:4" x14ac:dyDescent="0.25">
      <c r="D241" s="64"/>
    </row>
    <row r="242" spans="4:4" x14ac:dyDescent="0.25">
      <c r="D242" s="64"/>
    </row>
    <row r="243" spans="4:4" x14ac:dyDescent="0.25">
      <c r="D243" s="64"/>
    </row>
    <row r="244" spans="4:4" x14ac:dyDescent="0.25">
      <c r="D244" s="64"/>
    </row>
    <row r="245" spans="4:4" x14ac:dyDescent="0.25">
      <c r="D245" s="64"/>
    </row>
    <row r="246" spans="4:4" x14ac:dyDescent="0.25">
      <c r="D246" s="64"/>
    </row>
    <row r="247" spans="4:4" x14ac:dyDescent="0.25">
      <c r="D247" s="64"/>
    </row>
    <row r="248" spans="4:4" x14ac:dyDescent="0.25">
      <c r="D248" s="64"/>
    </row>
    <row r="249" spans="4:4" x14ac:dyDescent="0.25">
      <c r="D249" s="64"/>
    </row>
    <row r="250" spans="4:4" x14ac:dyDescent="0.25">
      <c r="D250" s="64"/>
    </row>
    <row r="251" spans="4:4" x14ac:dyDescent="0.25">
      <c r="D251" s="64"/>
    </row>
    <row r="252" spans="4:4" x14ac:dyDescent="0.25">
      <c r="D252" s="64"/>
    </row>
    <row r="253" spans="4:4" x14ac:dyDescent="0.25">
      <c r="D253" s="64"/>
    </row>
    <row r="254" spans="4:4" x14ac:dyDescent="0.25">
      <c r="D254" s="64"/>
    </row>
    <row r="255" spans="4:4" x14ac:dyDescent="0.25">
      <c r="D255" s="64"/>
    </row>
    <row r="256" spans="4:4" x14ac:dyDescent="0.25">
      <c r="D256" s="64"/>
    </row>
    <row r="257" spans="4:4" x14ac:dyDescent="0.25">
      <c r="D257" s="64"/>
    </row>
    <row r="258" spans="4:4" x14ac:dyDescent="0.25">
      <c r="D258" s="64"/>
    </row>
    <row r="259" spans="4:4" x14ac:dyDescent="0.25">
      <c r="D259" s="64"/>
    </row>
    <row r="260" spans="4:4" x14ac:dyDescent="0.25">
      <c r="D260" s="64"/>
    </row>
    <row r="261" spans="4:4" x14ac:dyDescent="0.25">
      <c r="D261" s="64"/>
    </row>
    <row r="262" spans="4:4" x14ac:dyDescent="0.25">
      <c r="D262" s="64"/>
    </row>
    <row r="263" spans="4:4" x14ac:dyDescent="0.25">
      <c r="D263" s="64"/>
    </row>
    <row r="264" spans="4:4" x14ac:dyDescent="0.25">
      <c r="D264" s="64"/>
    </row>
    <row r="265" spans="4:4" x14ac:dyDescent="0.25">
      <c r="D265" s="64"/>
    </row>
    <row r="266" spans="4:4" x14ac:dyDescent="0.25">
      <c r="D266" s="64"/>
    </row>
    <row r="267" spans="4:4" x14ac:dyDescent="0.25">
      <c r="D267" s="64"/>
    </row>
    <row r="268" spans="4:4" x14ac:dyDescent="0.25">
      <c r="D268" s="64"/>
    </row>
    <row r="269" spans="4:4" x14ac:dyDescent="0.25">
      <c r="D269" s="64"/>
    </row>
    <row r="270" spans="4:4" x14ac:dyDescent="0.25">
      <c r="D270" s="64"/>
    </row>
    <row r="271" spans="4:4" x14ac:dyDescent="0.25">
      <c r="D271" s="64"/>
    </row>
    <row r="272" spans="4:4" x14ac:dyDescent="0.25">
      <c r="D272" s="64"/>
    </row>
    <row r="273" spans="4:4" x14ac:dyDescent="0.25">
      <c r="D273" s="64"/>
    </row>
    <row r="274" spans="4:4" x14ac:dyDescent="0.25">
      <c r="D274" s="64"/>
    </row>
    <row r="275" spans="4:4" x14ac:dyDescent="0.25">
      <c r="D275" s="64"/>
    </row>
    <row r="276" spans="4:4" x14ac:dyDescent="0.25">
      <c r="D276" s="64"/>
    </row>
    <row r="277" spans="4:4" x14ac:dyDescent="0.25">
      <c r="D277" s="64"/>
    </row>
    <row r="278" spans="4:4" x14ac:dyDescent="0.25">
      <c r="D278" s="64"/>
    </row>
    <row r="279" spans="4:4" x14ac:dyDescent="0.25">
      <c r="D279" s="64"/>
    </row>
    <row r="280" spans="4:4" x14ac:dyDescent="0.25">
      <c r="D280" s="64"/>
    </row>
    <row r="281" spans="4:4" x14ac:dyDescent="0.25">
      <c r="D281" s="64"/>
    </row>
    <row r="282" spans="4:4" x14ac:dyDescent="0.25">
      <c r="D282" s="64"/>
    </row>
    <row r="283" spans="4:4" x14ac:dyDescent="0.25">
      <c r="D283" s="64"/>
    </row>
    <row r="284" spans="4:4" x14ac:dyDescent="0.25">
      <c r="D284" s="64"/>
    </row>
    <row r="285" spans="4:4" x14ac:dyDescent="0.25">
      <c r="D285" s="64"/>
    </row>
    <row r="286" spans="4:4" x14ac:dyDescent="0.25">
      <c r="D286" s="64"/>
    </row>
    <row r="287" spans="4:4" x14ac:dyDescent="0.25">
      <c r="D287" s="64"/>
    </row>
    <row r="288" spans="4:4" x14ac:dyDescent="0.25">
      <c r="D288" s="64"/>
    </row>
    <row r="289" spans="4:4" x14ac:dyDescent="0.25">
      <c r="D289" s="64"/>
    </row>
    <row r="290" spans="4:4" x14ac:dyDescent="0.25">
      <c r="D290" s="64"/>
    </row>
    <row r="291" spans="4:4" x14ac:dyDescent="0.25">
      <c r="D291" s="64"/>
    </row>
    <row r="292" spans="4:4" x14ac:dyDescent="0.25">
      <c r="D292" s="64"/>
    </row>
    <row r="293" spans="4:4" x14ac:dyDescent="0.25">
      <c r="D293" s="64"/>
    </row>
    <row r="294" spans="4:4" x14ac:dyDescent="0.25">
      <c r="D294" s="64"/>
    </row>
    <row r="295" spans="4:4" x14ac:dyDescent="0.25">
      <c r="D295" s="64"/>
    </row>
  </sheetData>
  <sheetProtection algorithmName="SHA-512" hashValue="CH551VeUeliUppEv2MpxAJQlQ3tKZwz5OK6thnIP3OH9khFQnoEeyLoPiwhjz5M9Sdqm7ycv0JhOQluQ9tcw7A==" saltValue="LB4DIct5ErWNKBH5msbIeg==" spinCount="100000" sheet="1" autoFilter="0"/>
  <autoFilter ref="A1:O210" xr:uid="{C16D8203-468B-49C9-B45A-F418496E0C9B}"/>
  <mergeCells count="537">
    <mergeCell ref="K60:K61"/>
    <mergeCell ref="L60:L61"/>
    <mergeCell ref="M60:M61"/>
    <mergeCell ref="O197:O199"/>
    <mergeCell ref="C174:C175"/>
    <mergeCell ref="D174:D175"/>
    <mergeCell ref="E174:E175"/>
    <mergeCell ref="F174:F175"/>
    <mergeCell ref="K174:K175"/>
    <mergeCell ref="L174:L175"/>
    <mergeCell ref="M174:M175"/>
    <mergeCell ref="N174:N199"/>
    <mergeCell ref="O181:O184"/>
    <mergeCell ref="M185:M188"/>
    <mergeCell ref="O185:O188"/>
    <mergeCell ref="C189:C192"/>
    <mergeCell ref="D189:D192"/>
    <mergeCell ref="E189:E192"/>
    <mergeCell ref="F189:F192"/>
    <mergeCell ref="M181:M184"/>
    <mergeCell ref="M193:M196"/>
    <mergeCell ref="O174:O175"/>
    <mergeCell ref="C176:C177"/>
    <mergeCell ref="D176:D177"/>
    <mergeCell ref="K2:K3"/>
    <mergeCell ref="L2:L3"/>
    <mergeCell ref="M2:M3"/>
    <mergeCell ref="N2:N20"/>
    <mergeCell ref="O2:O3"/>
    <mergeCell ref="C4:C5"/>
    <mergeCell ref="D4:D5"/>
    <mergeCell ref="E4:E5"/>
    <mergeCell ref="F4:F5"/>
    <mergeCell ref="K4:K5"/>
    <mergeCell ref="C2:C3"/>
    <mergeCell ref="D2:D3"/>
    <mergeCell ref="E2:E3"/>
    <mergeCell ref="F2:F3"/>
    <mergeCell ref="C18:C20"/>
    <mergeCell ref="D18:D20"/>
    <mergeCell ref="E18:E20"/>
    <mergeCell ref="F18:F20"/>
    <mergeCell ref="L4:L5"/>
    <mergeCell ref="M4:M5"/>
    <mergeCell ref="O4:O5"/>
    <mergeCell ref="C6:C7"/>
    <mergeCell ref="D6:D7"/>
    <mergeCell ref="E6:E7"/>
    <mergeCell ref="L14:L16"/>
    <mergeCell ref="M14:M16"/>
    <mergeCell ref="O14:O16"/>
    <mergeCell ref="C8:C9"/>
    <mergeCell ref="D8:D9"/>
    <mergeCell ref="E8:E9"/>
    <mergeCell ref="F8:F9"/>
    <mergeCell ref="K8:K9"/>
    <mergeCell ref="L8:L9"/>
    <mergeCell ref="M8:M9"/>
    <mergeCell ref="O18:O20"/>
    <mergeCell ref="A21:A35"/>
    <mergeCell ref="B21:B35"/>
    <mergeCell ref="C21:C23"/>
    <mergeCell ref="D21:D23"/>
    <mergeCell ref="E21:E23"/>
    <mergeCell ref="F21:F23"/>
    <mergeCell ref="A2:A20"/>
    <mergeCell ref="B2:B20"/>
    <mergeCell ref="K21:K23"/>
    <mergeCell ref="L21:L23"/>
    <mergeCell ref="M21:M23"/>
    <mergeCell ref="N21:N35"/>
    <mergeCell ref="O21:O23"/>
    <mergeCell ref="F6:F7"/>
    <mergeCell ref="K6:K7"/>
    <mergeCell ref="L6:L7"/>
    <mergeCell ref="M6:M7"/>
    <mergeCell ref="O6:O7"/>
    <mergeCell ref="C14:C16"/>
    <mergeCell ref="D14:D16"/>
    <mergeCell ref="E14:E16"/>
    <mergeCell ref="F14:F16"/>
    <mergeCell ref="K14:K16"/>
    <mergeCell ref="C25:C26"/>
    <mergeCell ref="D25:D26"/>
    <mergeCell ref="E25:E26"/>
    <mergeCell ref="F25:F26"/>
    <mergeCell ref="K25:K26"/>
    <mergeCell ref="L25:L26"/>
    <mergeCell ref="M25:M26"/>
    <mergeCell ref="K18:K20"/>
    <mergeCell ref="L18:L20"/>
    <mergeCell ref="M18:M20"/>
    <mergeCell ref="O32:O34"/>
    <mergeCell ref="C27:C28"/>
    <mergeCell ref="D27:D28"/>
    <mergeCell ref="E27:E28"/>
    <mergeCell ref="F27:F28"/>
    <mergeCell ref="K27:K28"/>
    <mergeCell ref="L27:L28"/>
    <mergeCell ref="M27:M28"/>
    <mergeCell ref="O27:O28"/>
    <mergeCell ref="A36:A48"/>
    <mergeCell ref="B36:B48"/>
    <mergeCell ref="C32:C34"/>
    <mergeCell ref="D32:D34"/>
    <mergeCell ref="E32:E34"/>
    <mergeCell ref="F32:F34"/>
    <mergeCell ref="K32:K34"/>
    <mergeCell ref="L32:L34"/>
    <mergeCell ref="N36:N48"/>
    <mergeCell ref="C37:C40"/>
    <mergeCell ref="D37:D40"/>
    <mergeCell ref="E37:E40"/>
    <mergeCell ref="F37:F40"/>
    <mergeCell ref="K37:K40"/>
    <mergeCell ref="L37:L40"/>
    <mergeCell ref="M37:M40"/>
    <mergeCell ref="M32:M34"/>
    <mergeCell ref="O37:O40"/>
    <mergeCell ref="C44:C46"/>
    <mergeCell ref="D44:D46"/>
    <mergeCell ref="E44:E46"/>
    <mergeCell ref="F44:F46"/>
    <mergeCell ref="K44:K46"/>
    <mergeCell ref="L44:L46"/>
    <mergeCell ref="M44:M46"/>
    <mergeCell ref="O44:O46"/>
    <mergeCell ref="M56:M58"/>
    <mergeCell ref="O56:O58"/>
    <mergeCell ref="K49:K52"/>
    <mergeCell ref="L49:L52"/>
    <mergeCell ref="M49:M52"/>
    <mergeCell ref="N49:N74"/>
    <mergeCell ref="O49:O52"/>
    <mergeCell ref="C53:C54"/>
    <mergeCell ref="D53:D54"/>
    <mergeCell ref="E53:E54"/>
    <mergeCell ref="F53:F54"/>
    <mergeCell ref="K53:K54"/>
    <mergeCell ref="C49:C52"/>
    <mergeCell ref="D49:D52"/>
    <mergeCell ref="E49:E52"/>
    <mergeCell ref="F49:F52"/>
    <mergeCell ref="C62:C64"/>
    <mergeCell ref="D62:D64"/>
    <mergeCell ref="L53:L54"/>
    <mergeCell ref="M53:M54"/>
    <mergeCell ref="D60:D61"/>
    <mergeCell ref="C60:C61"/>
    <mergeCell ref="E60:E61"/>
    <mergeCell ref="F60:F61"/>
    <mergeCell ref="M70:M71"/>
    <mergeCell ref="O70:O71"/>
    <mergeCell ref="M72:M74"/>
    <mergeCell ref="O72:O74"/>
    <mergeCell ref="E62:E64"/>
    <mergeCell ref="F62:F64"/>
    <mergeCell ref="K62:K64"/>
    <mergeCell ref="L62:L64"/>
    <mergeCell ref="M62:M64"/>
    <mergeCell ref="O62:O64"/>
    <mergeCell ref="E65:E66"/>
    <mergeCell ref="F65:F66"/>
    <mergeCell ref="K65:K66"/>
    <mergeCell ref="L65:L66"/>
    <mergeCell ref="M65:M66"/>
    <mergeCell ref="O65:O66"/>
    <mergeCell ref="A49:A74"/>
    <mergeCell ref="B49:B74"/>
    <mergeCell ref="F84:F85"/>
    <mergeCell ref="K84:K85"/>
    <mergeCell ref="L84:L85"/>
    <mergeCell ref="C89:C90"/>
    <mergeCell ref="D89:D90"/>
    <mergeCell ref="E89:E90"/>
    <mergeCell ref="F89:F90"/>
    <mergeCell ref="K89:K90"/>
    <mergeCell ref="C70:C71"/>
    <mergeCell ref="D70:D71"/>
    <mergeCell ref="E70:E71"/>
    <mergeCell ref="F70:F71"/>
    <mergeCell ref="K70:K71"/>
    <mergeCell ref="L70:L71"/>
    <mergeCell ref="C65:C66"/>
    <mergeCell ref="D65:D66"/>
    <mergeCell ref="C56:C58"/>
    <mergeCell ref="D56:D58"/>
    <mergeCell ref="E56:E58"/>
    <mergeCell ref="F56:F58"/>
    <mergeCell ref="K56:K58"/>
    <mergeCell ref="L56:L58"/>
    <mergeCell ref="E75:E76"/>
    <mergeCell ref="F75:F76"/>
    <mergeCell ref="K75:K76"/>
    <mergeCell ref="L75:L76"/>
    <mergeCell ref="C72:C74"/>
    <mergeCell ref="D72:D74"/>
    <mergeCell ref="E72:E74"/>
    <mergeCell ref="F72:F74"/>
    <mergeCell ref="K72:K74"/>
    <mergeCell ref="L72:L74"/>
    <mergeCell ref="M75:M76"/>
    <mergeCell ref="N75:N99"/>
    <mergeCell ref="O75:O76"/>
    <mergeCell ref="C77:C78"/>
    <mergeCell ref="D77:D78"/>
    <mergeCell ref="E77:E78"/>
    <mergeCell ref="F77:F78"/>
    <mergeCell ref="K77:K78"/>
    <mergeCell ref="L77:L78"/>
    <mergeCell ref="M77:M78"/>
    <mergeCell ref="O77:O78"/>
    <mergeCell ref="C79:C81"/>
    <mergeCell ref="D79:D81"/>
    <mergeCell ref="E79:E81"/>
    <mergeCell ref="F79:F81"/>
    <mergeCell ref="K79:K81"/>
    <mergeCell ref="L79:L81"/>
    <mergeCell ref="M79:M81"/>
    <mergeCell ref="O79:O81"/>
    <mergeCell ref="M82:M83"/>
    <mergeCell ref="O82:O83"/>
    <mergeCell ref="C84:C85"/>
    <mergeCell ref="D84:D85"/>
    <mergeCell ref="E84:E85"/>
    <mergeCell ref="M84:M85"/>
    <mergeCell ref="O84:O85"/>
    <mergeCell ref="C82:C83"/>
    <mergeCell ref="D82:D83"/>
    <mergeCell ref="E82:E83"/>
    <mergeCell ref="F82:F83"/>
    <mergeCell ref="K82:K83"/>
    <mergeCell ref="L82:L83"/>
    <mergeCell ref="M86:M88"/>
    <mergeCell ref="O86:O88"/>
    <mergeCell ref="L89:L90"/>
    <mergeCell ref="M89:M90"/>
    <mergeCell ref="O89:O90"/>
    <mergeCell ref="C86:C88"/>
    <mergeCell ref="D86:D88"/>
    <mergeCell ref="E86:E88"/>
    <mergeCell ref="F86:F88"/>
    <mergeCell ref="K86:K88"/>
    <mergeCell ref="L86:L88"/>
    <mergeCell ref="M91:M93"/>
    <mergeCell ref="O91:O93"/>
    <mergeCell ref="C94:C96"/>
    <mergeCell ref="D94:D96"/>
    <mergeCell ref="E94:E96"/>
    <mergeCell ref="F94:F96"/>
    <mergeCell ref="K94:K96"/>
    <mergeCell ref="L94:L96"/>
    <mergeCell ref="M94:M96"/>
    <mergeCell ref="O94:O96"/>
    <mergeCell ref="C91:C93"/>
    <mergeCell ref="D91:D93"/>
    <mergeCell ref="E91:E93"/>
    <mergeCell ref="F91:F93"/>
    <mergeCell ref="K91:K93"/>
    <mergeCell ref="L91:L93"/>
    <mergeCell ref="O98:O99"/>
    <mergeCell ref="A100:A106"/>
    <mergeCell ref="B100:B106"/>
    <mergeCell ref="C98:C99"/>
    <mergeCell ref="D98:D99"/>
    <mergeCell ref="E98:E99"/>
    <mergeCell ref="F98:F99"/>
    <mergeCell ref="K98:K99"/>
    <mergeCell ref="L98:L99"/>
    <mergeCell ref="N100:N106"/>
    <mergeCell ref="C101:C102"/>
    <mergeCell ref="D101:D102"/>
    <mergeCell ref="E101:E102"/>
    <mergeCell ref="F101:F102"/>
    <mergeCell ref="K101:K102"/>
    <mergeCell ref="L101:L102"/>
    <mergeCell ref="M101:M102"/>
    <mergeCell ref="O101:O102"/>
    <mergeCell ref="M105:M106"/>
    <mergeCell ref="O105:O106"/>
    <mergeCell ref="A75:A99"/>
    <mergeCell ref="B75:B99"/>
    <mergeCell ref="C75:C76"/>
    <mergeCell ref="D75:D76"/>
    <mergeCell ref="C105:C106"/>
    <mergeCell ref="D105:D106"/>
    <mergeCell ref="E105:E106"/>
    <mergeCell ref="F105:F106"/>
    <mergeCell ref="K105:K106"/>
    <mergeCell ref="L105:L106"/>
    <mergeCell ref="L116:L117"/>
    <mergeCell ref="M98:M99"/>
    <mergeCell ref="D116:D117"/>
    <mergeCell ref="E116:E117"/>
    <mergeCell ref="F116:F117"/>
    <mergeCell ref="K116:K117"/>
    <mergeCell ref="O111:O112"/>
    <mergeCell ref="O116:O117"/>
    <mergeCell ref="N107:N117"/>
    <mergeCell ref="O107:O110"/>
    <mergeCell ref="C111:C112"/>
    <mergeCell ref="D111:D112"/>
    <mergeCell ref="E111:E112"/>
    <mergeCell ref="F111:F112"/>
    <mergeCell ref="K111:K112"/>
    <mergeCell ref="L111:L112"/>
    <mergeCell ref="L107:L110"/>
    <mergeCell ref="A107:A117"/>
    <mergeCell ref="B107:B117"/>
    <mergeCell ref="C107:C110"/>
    <mergeCell ref="D107:D110"/>
    <mergeCell ref="E107:E110"/>
    <mergeCell ref="F107:F110"/>
    <mergeCell ref="K107:K110"/>
    <mergeCell ref="B118:B126"/>
    <mergeCell ref="A118:A126"/>
    <mergeCell ref="C118:C119"/>
    <mergeCell ref="D118:D119"/>
    <mergeCell ref="E118:E119"/>
    <mergeCell ref="F118:F119"/>
    <mergeCell ref="K118:K119"/>
    <mergeCell ref="O120:O121"/>
    <mergeCell ref="C123:C124"/>
    <mergeCell ref="D123:D124"/>
    <mergeCell ref="E123:E124"/>
    <mergeCell ref="F123:F124"/>
    <mergeCell ref="K123:K124"/>
    <mergeCell ref="L123:L124"/>
    <mergeCell ref="M123:M124"/>
    <mergeCell ref="O123:O124"/>
    <mergeCell ref="N119:N126"/>
    <mergeCell ref="C120:C121"/>
    <mergeCell ref="D120:D121"/>
    <mergeCell ref="E120:E121"/>
    <mergeCell ref="F120:F121"/>
    <mergeCell ref="K120:K121"/>
    <mergeCell ref="L120:L121"/>
    <mergeCell ref="M120:M121"/>
    <mergeCell ref="L118:L119"/>
    <mergeCell ref="M118:M119"/>
    <mergeCell ref="O136:O137"/>
    <mergeCell ref="K127:K128"/>
    <mergeCell ref="L127:L128"/>
    <mergeCell ref="M127:M128"/>
    <mergeCell ref="N127:N141"/>
    <mergeCell ref="O127:O128"/>
    <mergeCell ref="C130:C131"/>
    <mergeCell ref="D130:D131"/>
    <mergeCell ref="E130:E131"/>
    <mergeCell ref="F130:F131"/>
    <mergeCell ref="K130:K131"/>
    <mergeCell ref="C127:C128"/>
    <mergeCell ref="D127:D128"/>
    <mergeCell ref="E127:E128"/>
    <mergeCell ref="F127:F128"/>
    <mergeCell ref="C138:C141"/>
    <mergeCell ref="D138:D141"/>
    <mergeCell ref="E138:E141"/>
    <mergeCell ref="F138:F141"/>
    <mergeCell ref="L130:L131"/>
    <mergeCell ref="M130:M131"/>
    <mergeCell ref="O130:O131"/>
    <mergeCell ref="C132:C135"/>
    <mergeCell ref="D132:D135"/>
    <mergeCell ref="O138:O141"/>
    <mergeCell ref="A142:A148"/>
    <mergeCell ref="B142:B148"/>
    <mergeCell ref="C142:C143"/>
    <mergeCell ref="D142:D143"/>
    <mergeCell ref="E142:E143"/>
    <mergeCell ref="F142:F143"/>
    <mergeCell ref="A127:A141"/>
    <mergeCell ref="B127:B141"/>
    <mergeCell ref="K142:K143"/>
    <mergeCell ref="L142:L143"/>
    <mergeCell ref="M142:M143"/>
    <mergeCell ref="N142:N148"/>
    <mergeCell ref="O142:O143"/>
    <mergeCell ref="F132:F135"/>
    <mergeCell ref="K132:K135"/>
    <mergeCell ref="L132:L135"/>
    <mergeCell ref="M132:M135"/>
    <mergeCell ref="O132:O135"/>
    <mergeCell ref="C136:C137"/>
    <mergeCell ref="D136:D137"/>
    <mergeCell ref="E136:E137"/>
    <mergeCell ref="F136:F137"/>
    <mergeCell ref="K136:K137"/>
    <mergeCell ref="O161:O162"/>
    <mergeCell ref="E163:E167"/>
    <mergeCell ref="F163:F167"/>
    <mergeCell ref="K163:K167"/>
    <mergeCell ref="L163:L167"/>
    <mergeCell ref="M163:M167"/>
    <mergeCell ref="O163:O167"/>
    <mergeCell ref="K149:K150"/>
    <mergeCell ref="L149:L150"/>
    <mergeCell ref="M149:M150"/>
    <mergeCell ref="N149:N173"/>
    <mergeCell ref="O149:O150"/>
    <mergeCell ref="E151:E160"/>
    <mergeCell ref="F151:F160"/>
    <mergeCell ref="K151:K160"/>
    <mergeCell ref="E149:E150"/>
    <mergeCell ref="F149:F150"/>
    <mergeCell ref="O172:O173"/>
    <mergeCell ref="E168:E171"/>
    <mergeCell ref="F168:F171"/>
    <mergeCell ref="O151:O160"/>
    <mergeCell ref="E161:E162"/>
    <mergeCell ref="O168:O171"/>
    <mergeCell ref="A149:A173"/>
    <mergeCell ref="B149:B173"/>
    <mergeCell ref="L176:L177"/>
    <mergeCell ref="C181:C184"/>
    <mergeCell ref="D181:D184"/>
    <mergeCell ref="E181:E184"/>
    <mergeCell ref="F181:F184"/>
    <mergeCell ref="K181:K184"/>
    <mergeCell ref="L181:L184"/>
    <mergeCell ref="L151:L160"/>
    <mergeCell ref="F161:F162"/>
    <mergeCell ref="K161:K162"/>
    <mergeCell ref="L161:L162"/>
    <mergeCell ref="C151:C160"/>
    <mergeCell ref="D151:D160"/>
    <mergeCell ref="C149:C150"/>
    <mergeCell ref="D149:D150"/>
    <mergeCell ref="C168:C171"/>
    <mergeCell ref="D168:D171"/>
    <mergeCell ref="C161:C162"/>
    <mergeCell ref="D161:D162"/>
    <mergeCell ref="A174:A199"/>
    <mergeCell ref="C197:C199"/>
    <mergeCell ref="D197:D199"/>
    <mergeCell ref="K197:K199"/>
    <mergeCell ref="L197:L199"/>
    <mergeCell ref="B174:B199"/>
    <mergeCell ref="M151:M160"/>
    <mergeCell ref="C163:C167"/>
    <mergeCell ref="D163:D167"/>
    <mergeCell ref="K168:K171"/>
    <mergeCell ref="L168:L171"/>
    <mergeCell ref="M168:M171"/>
    <mergeCell ref="F176:F177"/>
    <mergeCell ref="K176:K177"/>
    <mergeCell ref="M161:M162"/>
    <mergeCell ref="M197:M199"/>
    <mergeCell ref="M176:M177"/>
    <mergeCell ref="K189:K192"/>
    <mergeCell ref="L189:L192"/>
    <mergeCell ref="M189:M192"/>
    <mergeCell ref="E176:E177"/>
    <mergeCell ref="E197:E199"/>
    <mergeCell ref="F197:F199"/>
    <mergeCell ref="O189:O192"/>
    <mergeCell ref="C185:C188"/>
    <mergeCell ref="D185:D188"/>
    <mergeCell ref="E185:E188"/>
    <mergeCell ref="F185:F188"/>
    <mergeCell ref="K185:K188"/>
    <mergeCell ref="L185:L188"/>
    <mergeCell ref="O176:O177"/>
    <mergeCell ref="C178:C180"/>
    <mergeCell ref="D178:D180"/>
    <mergeCell ref="E178:E180"/>
    <mergeCell ref="F178:F180"/>
    <mergeCell ref="K178:K180"/>
    <mergeCell ref="L178:L180"/>
    <mergeCell ref="M178:M180"/>
    <mergeCell ref="O178:O180"/>
    <mergeCell ref="O193:O196"/>
    <mergeCell ref="C193:C196"/>
    <mergeCell ref="D193:D196"/>
    <mergeCell ref="E193:E196"/>
    <mergeCell ref="F193:F196"/>
    <mergeCell ref="K193:K196"/>
    <mergeCell ref="L193:L196"/>
    <mergeCell ref="A200:A210"/>
    <mergeCell ref="B200:B210"/>
    <mergeCell ref="C209:C210"/>
    <mergeCell ref="D209:D210"/>
    <mergeCell ref="E209:E210"/>
    <mergeCell ref="F209:F210"/>
    <mergeCell ref="F201:F202"/>
    <mergeCell ref="C203:C205"/>
    <mergeCell ref="D203:D205"/>
    <mergeCell ref="E203:E205"/>
    <mergeCell ref="F203:F205"/>
    <mergeCell ref="O203:O205"/>
    <mergeCell ref="C206:C208"/>
    <mergeCell ref="C201:C202"/>
    <mergeCell ref="D201:D202"/>
    <mergeCell ref="E201:E202"/>
    <mergeCell ref="L203:L205"/>
    <mergeCell ref="C67:C68"/>
    <mergeCell ref="D67:D68"/>
    <mergeCell ref="E67:E68"/>
    <mergeCell ref="F67:F68"/>
    <mergeCell ref="K67:K68"/>
    <mergeCell ref="L67:L68"/>
    <mergeCell ref="M67:M68"/>
    <mergeCell ref="C172:C173"/>
    <mergeCell ref="D172:D173"/>
    <mergeCell ref="E172:E173"/>
    <mergeCell ref="F172:F173"/>
    <mergeCell ref="K172:K173"/>
    <mergeCell ref="L172:L173"/>
    <mergeCell ref="M172:M173"/>
    <mergeCell ref="K138:K141"/>
    <mergeCell ref="L138:L141"/>
    <mergeCell ref="M138:M141"/>
    <mergeCell ref="L136:L137"/>
    <mergeCell ref="M136:M137"/>
    <mergeCell ref="E132:E135"/>
    <mergeCell ref="M116:M117"/>
    <mergeCell ref="M107:M110"/>
    <mergeCell ref="M111:M112"/>
    <mergeCell ref="C116:C117"/>
    <mergeCell ref="D206:D208"/>
    <mergeCell ref="E206:E208"/>
    <mergeCell ref="F206:F208"/>
    <mergeCell ref="K206:K208"/>
    <mergeCell ref="L206:L208"/>
    <mergeCell ref="M206:M208"/>
    <mergeCell ref="O206:O208"/>
    <mergeCell ref="N200:N210"/>
    <mergeCell ref="M203:M205"/>
    <mergeCell ref="K209:K210"/>
    <mergeCell ref="L209:L210"/>
    <mergeCell ref="M209:M210"/>
    <mergeCell ref="O209:O210"/>
    <mergeCell ref="K201:K202"/>
    <mergeCell ref="L201:L202"/>
    <mergeCell ref="M201:M202"/>
    <mergeCell ref="O201:O202"/>
    <mergeCell ref="K203:K205"/>
  </mergeCells>
  <conditionalFormatting sqref="C18:G20 J18:M20">
    <cfRule type="expression" dxfId="2485" priority="1088">
      <formula>$F$18="NE"</formula>
    </cfRule>
  </conditionalFormatting>
  <conditionalFormatting sqref="G4 J4">
    <cfRule type="expression" dxfId="2484" priority="1133">
      <formula>$J$4&lt;2</formula>
    </cfRule>
    <cfRule type="expression" dxfId="2483" priority="1134">
      <formula>$J$4&gt;=2</formula>
    </cfRule>
  </conditionalFormatting>
  <conditionalFormatting sqref="G5 J5">
    <cfRule type="expression" dxfId="2482" priority="1131">
      <formula>$J$5&lt;2</formula>
    </cfRule>
    <cfRule type="expression" dxfId="2481" priority="1132">
      <formula>$J$5&gt;=2</formula>
    </cfRule>
  </conditionalFormatting>
  <conditionalFormatting sqref="C4:F5 K4:M5">
    <cfRule type="expression" dxfId="2480" priority="1129">
      <formula>OR(OR($J$4&lt;2,$J$5&lt;2),OR($K$4&lt;=2,$L$4&lt;=2),$M$4&lt;=2)</formula>
    </cfRule>
    <cfRule type="expression" dxfId="2479" priority="1130">
      <formula>AND(AND($J$4&gt;=2,$J$5&gt;=2),AND($K$4&gt;2,$L$4&gt;2),$M$4&gt;2)</formula>
    </cfRule>
  </conditionalFormatting>
  <conditionalFormatting sqref="G12 J12">
    <cfRule type="expression" dxfId="2478" priority="1127">
      <formula>$J$12&gt;=2</formula>
    </cfRule>
    <cfRule type="expression" dxfId="2477" priority="1128">
      <formula>$J$12&lt;2</formula>
    </cfRule>
  </conditionalFormatting>
  <conditionalFormatting sqref="C12:F12 K12:M12">
    <cfRule type="expression" dxfId="2476" priority="1125">
      <formula>OR(OR($J$12&lt;2,$K$12&lt;2),OR($L$12&lt;2,$M$12&lt;2))</formula>
    </cfRule>
    <cfRule type="expression" dxfId="2475" priority="1126">
      <formula>AND(AND($J$12&gt;=2,$K$12&gt;=2),AND($L$12&gt;=2,$M$12&gt;=2))</formula>
    </cfRule>
  </conditionalFormatting>
  <conditionalFormatting sqref="C13:G13 J13:M13">
    <cfRule type="expression" dxfId="2474" priority="1096">
      <formula>$F$13="NE"</formula>
    </cfRule>
  </conditionalFormatting>
  <conditionalFormatting sqref="C10:G10 J10:M10">
    <cfRule type="expression" dxfId="2473" priority="1100">
      <formula>$F$10="NE"</formula>
    </cfRule>
  </conditionalFormatting>
  <conditionalFormatting sqref="C11:G11 J11:M11">
    <cfRule type="expression" dxfId="2472" priority="1101">
      <formula>$F$11="NE"</formula>
    </cfRule>
  </conditionalFormatting>
  <conditionalFormatting sqref="G16 J16">
    <cfRule type="expression" dxfId="2471" priority="1114">
      <formula>$J$16&lt;2</formula>
    </cfRule>
    <cfRule type="expression" dxfId="2470" priority="1116">
      <formula>$J$16&gt;=2</formula>
    </cfRule>
  </conditionalFormatting>
  <conditionalFormatting sqref="C14:F16 K14:M16">
    <cfRule type="expression" dxfId="2469" priority="1112">
      <formula>OR($J$14&lt;2,$J$15&lt;2,$J$16&lt;2,$K$14&lt;=2,$L$14&lt;=2,$M$14&lt;=2)</formula>
    </cfRule>
    <cfRule type="expression" dxfId="2468" priority="1113">
      <formula>AND($J$14&gt;=2,$J$15&gt;=2,$J$16&gt;=2,$K$14&gt;2,$L$14&gt;2,$M$14&gt;2)</formula>
    </cfRule>
  </conditionalFormatting>
  <conditionalFormatting sqref="G10 J10">
    <cfRule type="expression" dxfId="2467" priority="1111">
      <formula>$J$10&lt;3</formula>
    </cfRule>
    <cfRule type="expression" dxfId="2466" priority="1123">
      <formula>$J$10&gt;=3</formula>
    </cfRule>
  </conditionalFormatting>
  <conditionalFormatting sqref="C10:F10 K10:M10">
    <cfRule type="expression" dxfId="2465" priority="1109">
      <formula>OR(OR($J$10&lt;3,$K$10&lt;3),OR($L$10&lt;3,$M$10&lt;3))</formula>
    </cfRule>
    <cfRule type="expression" dxfId="2464" priority="1110">
      <formula>AND(AND($J$10&gt;=3,$K$10&gt;=3),AND($L$10&gt;=3,$M$10&gt;=3))</formula>
    </cfRule>
  </conditionalFormatting>
  <conditionalFormatting sqref="G17 J17">
    <cfRule type="expression" dxfId="2463" priority="1107">
      <formula>$J$17&lt;2</formula>
    </cfRule>
    <cfRule type="expression" dxfId="2462" priority="1108">
      <formula>$J$17&gt;=2</formula>
    </cfRule>
  </conditionalFormatting>
  <conditionalFormatting sqref="C17:F17 K17:M17">
    <cfRule type="expression" dxfId="2461" priority="1105">
      <formula>AND(AND($J$17&gt;=2,$K$17&gt;=2),AND($L$17&gt;=2,$M$17&gt;=2))</formula>
    </cfRule>
    <cfRule type="expression" dxfId="2460" priority="1106">
      <formula>OR(OR($J$17&lt;2,$K$17&lt;2),OR($L$17&lt;2,$M$17&lt;2))</formula>
    </cfRule>
  </conditionalFormatting>
  <conditionalFormatting sqref="G11 J11">
    <cfRule type="expression" dxfId="2459" priority="1104">
      <formula>$J$11&lt;2</formula>
    </cfRule>
    <cfRule type="expression" dxfId="2458" priority="1122">
      <formula>$J$11&gt;=2</formula>
    </cfRule>
  </conditionalFormatting>
  <conditionalFormatting sqref="C11:F11 K11:M11">
    <cfRule type="expression" dxfId="2457" priority="1103">
      <formula>AND($J$11&gt;=2,$K$11&gt;=2,$L$11&gt;=2,$M$11&gt;=2)</formula>
    </cfRule>
  </conditionalFormatting>
  <conditionalFormatting sqref="K11:M11 C11:F11">
    <cfRule type="expression" dxfId="2456" priority="1102">
      <formula>OR($J$11&lt;2,$K$11&lt;2,$L$11&lt;2,$M$11&lt;2)</formula>
    </cfRule>
  </conditionalFormatting>
  <conditionalFormatting sqref="G13 J13">
    <cfRule type="expression" dxfId="2455" priority="1099">
      <formula>$J$13&lt;2</formula>
    </cfRule>
    <cfRule type="expression" dxfId="2454" priority="1124">
      <formula>$J$13&gt;=2</formula>
    </cfRule>
  </conditionalFormatting>
  <conditionalFormatting sqref="K13:M13 C13:F13">
    <cfRule type="expression" dxfId="2453" priority="1097">
      <formula>OR(OR($J$13&lt;2,$K$13&lt;2),OR($L$13&lt;2,$M$13&lt;2))</formula>
    </cfRule>
    <cfRule type="expression" dxfId="2452" priority="1098">
      <formula>AND(AND($J$13&gt;=2,$K$13&gt;=2),AND($L$13&gt;=2,$M$13&gt;=2))</formula>
    </cfRule>
  </conditionalFormatting>
  <conditionalFormatting sqref="G18 J18">
    <cfRule type="expression" dxfId="2451" priority="1095">
      <formula>$J$18&lt;2</formula>
    </cfRule>
    <cfRule type="expression" dxfId="2450" priority="1135">
      <formula>$J$18&gt;=2</formula>
    </cfRule>
  </conditionalFormatting>
  <conditionalFormatting sqref="G19 J19">
    <cfRule type="expression" dxfId="2449" priority="1093">
      <formula>$J$19&lt;2</formula>
    </cfRule>
    <cfRule type="expression" dxfId="2448" priority="1094">
      <formula>$J$19&gt;=2</formula>
    </cfRule>
  </conditionalFormatting>
  <conditionalFormatting sqref="G20 J20">
    <cfRule type="expression" dxfId="2447" priority="1091">
      <formula>$J$20&lt;2</formula>
    </cfRule>
    <cfRule type="expression" dxfId="2446" priority="1092">
      <formula>$J$20&gt;=2</formula>
    </cfRule>
  </conditionalFormatting>
  <conditionalFormatting sqref="K18:M20 C18:F20">
    <cfRule type="expression" dxfId="2445" priority="1090">
      <formula>AND(AND($J$18&gt;=2,$J$19&gt;=2),AND($J$20&gt;=2,$K$18&gt;2),AND($L$18&gt;2,$M$18&gt;2))</formula>
    </cfRule>
  </conditionalFormatting>
  <conditionalFormatting sqref="C18:F20 K18:M20">
    <cfRule type="expression" dxfId="2444" priority="1089">
      <formula>OR(OR($J$18&lt;2,$J$19&lt;2),OR($J$20&lt;2,$K$18&lt;=2),OR($L$18&lt;=2,$M$18&lt;=2))</formula>
    </cfRule>
  </conditionalFormatting>
  <conditionalFormatting sqref="G21 J21">
    <cfRule type="expression" dxfId="2443" priority="1086">
      <formula>$J$21&lt;2</formula>
    </cfRule>
    <cfRule type="expression" dxfId="2442" priority="1087">
      <formula>$J$21&gt;=2</formula>
    </cfRule>
  </conditionalFormatting>
  <conditionalFormatting sqref="G22 J22">
    <cfRule type="expression" dxfId="2441" priority="1084">
      <formula>$J$22&gt;=2</formula>
    </cfRule>
    <cfRule type="expression" dxfId="2440" priority="1085">
      <formula>$J$22&lt;2</formula>
    </cfRule>
  </conditionalFormatting>
  <conditionalFormatting sqref="G23 J23">
    <cfRule type="expression" dxfId="2439" priority="1082">
      <formula>$J$23&lt;2</formula>
    </cfRule>
    <cfRule type="expression" dxfId="2438" priority="1083">
      <formula>$J$23&gt;=2</formula>
    </cfRule>
  </conditionalFormatting>
  <conditionalFormatting sqref="J24">
    <cfRule type="expression" dxfId="2437" priority="1080">
      <formula>$J$24&lt;3</formula>
    </cfRule>
    <cfRule type="expression" dxfId="2436" priority="1081">
      <formula>$J$24&gt;=3</formula>
    </cfRule>
  </conditionalFormatting>
  <conditionalFormatting sqref="G24">
    <cfRule type="expression" dxfId="2435" priority="1076">
      <formula>$J$24&lt;3</formula>
    </cfRule>
    <cfRule type="expression" dxfId="2434" priority="1077">
      <formula>$J$24&gt;=3</formula>
    </cfRule>
  </conditionalFormatting>
  <conditionalFormatting sqref="G26 J26">
    <cfRule type="expression" dxfId="2433" priority="1070">
      <formula>$J$26&lt;2</formula>
    </cfRule>
    <cfRule type="expression" dxfId="2432" priority="1071">
      <formula>$J$26&gt;=2</formula>
    </cfRule>
  </conditionalFormatting>
  <conditionalFormatting sqref="G27 J27">
    <cfRule type="expression" dxfId="2431" priority="1066">
      <formula>$J$27&lt;2</formula>
    </cfRule>
    <cfRule type="expression" dxfId="2430" priority="1067">
      <formula>$J$27&gt;=2</formula>
    </cfRule>
  </conditionalFormatting>
  <conditionalFormatting sqref="G28 J28">
    <cfRule type="expression" dxfId="2429" priority="1064">
      <formula>$J$28&lt;2</formula>
    </cfRule>
    <cfRule type="expression" dxfId="2428" priority="1065">
      <formula>$J$28&gt;=2</formula>
    </cfRule>
  </conditionalFormatting>
  <conditionalFormatting sqref="G29 J29">
    <cfRule type="expression" dxfId="2427" priority="1062">
      <formula>$J$29&lt;2</formula>
    </cfRule>
    <cfRule type="expression" dxfId="2426" priority="1063">
      <formula>$J$29&gt;=2</formula>
    </cfRule>
  </conditionalFormatting>
  <conditionalFormatting sqref="C27:F28 K27:M28">
    <cfRule type="expression" dxfId="2425" priority="1060">
      <formula>OR($J$27&lt;2,$J$28&lt;2,$K$27&lt;=2,$L$27&lt;=2,$M$27&lt;=2)</formula>
    </cfRule>
    <cfRule type="expression" dxfId="2424" priority="1061">
      <formula>AND($J$27&gt;=2,$J$28&gt;=2,$K$27&gt;2,$L$27&gt;2,$M$27&gt;2)</formula>
    </cfRule>
  </conditionalFormatting>
  <conditionalFormatting sqref="K29:M29 C29:F29">
    <cfRule type="expression" dxfId="2423" priority="1058">
      <formula>OR($J$29&lt;2,$K$29&lt;2,$L$29&lt;2,$M$29&lt;2)</formula>
    </cfRule>
    <cfRule type="expression" dxfId="2422" priority="1059">
      <formula>AND($J$29&gt;=2,$K$29&gt;=2,$L$29&gt;=2,$M$29&gt;=2)</formula>
    </cfRule>
  </conditionalFormatting>
  <conditionalFormatting sqref="C30:G30 J30:M30">
    <cfRule type="expression" dxfId="2421" priority="627">
      <formula>$F$30="NE"</formula>
    </cfRule>
  </conditionalFormatting>
  <conditionalFormatting sqref="C31:G31 J31:M31">
    <cfRule type="expression" dxfId="2420" priority="621">
      <formula>$F$31="NE"</formula>
    </cfRule>
  </conditionalFormatting>
  <conditionalFormatting sqref="C32:G34 J32:M34">
    <cfRule type="expression" dxfId="2419" priority="613">
      <formula>$F$32="NE"</formula>
    </cfRule>
  </conditionalFormatting>
  <conditionalFormatting sqref="C35:G35 J35:M35">
    <cfRule type="expression" dxfId="2418" priority="609">
      <formula>$F$35="NE"</formula>
    </cfRule>
  </conditionalFormatting>
  <conditionalFormatting sqref="G36 J36">
    <cfRule type="expression" dxfId="2417" priority="1052">
      <formula>$J$36&lt;2</formula>
    </cfRule>
    <cfRule type="expression" dxfId="2416" priority="1053">
      <formula>$J$36&gt;=2</formula>
    </cfRule>
  </conditionalFormatting>
  <conditionalFormatting sqref="G37 J37">
    <cfRule type="expression" dxfId="2415" priority="1048">
      <formula>$J$37&lt;3</formula>
    </cfRule>
    <cfRule type="expression" dxfId="2414" priority="1049">
      <formula>$J$37&gt;=3</formula>
    </cfRule>
  </conditionalFormatting>
  <conditionalFormatting sqref="G38 J38">
    <cfRule type="expression" dxfId="2413" priority="1046">
      <formula>$J$38&lt;2</formula>
    </cfRule>
    <cfRule type="expression" dxfId="2412" priority="1047">
      <formula>$J$38&gt;=2</formula>
    </cfRule>
  </conditionalFormatting>
  <conditionalFormatting sqref="G39 J39">
    <cfRule type="expression" dxfId="2411" priority="1044">
      <formula>$J$39&lt;2</formula>
    </cfRule>
    <cfRule type="expression" dxfId="2410" priority="1045">
      <formula>$J$39&gt;=2</formula>
    </cfRule>
  </conditionalFormatting>
  <conditionalFormatting sqref="G40 J40">
    <cfRule type="expression" dxfId="2409" priority="1042">
      <formula>$J$40&lt;2</formula>
    </cfRule>
    <cfRule type="expression" dxfId="2408" priority="1043">
      <formula>$J$40&gt;=2</formula>
    </cfRule>
  </conditionalFormatting>
  <conditionalFormatting sqref="C37:F40 K37:M40">
    <cfRule type="expression" dxfId="2407" priority="1041">
      <formula>AND($J$37&gt;=3,$J$38&gt;=2,$J$39&gt;=2,$J$40&gt;=2,$K$37&gt;2.5,$L$37&gt;2.5,$M$37&gt;2.5)</formula>
    </cfRule>
  </conditionalFormatting>
  <conditionalFormatting sqref="K37:M40 C37:F40">
    <cfRule type="expression" dxfId="2406" priority="1040">
      <formula>OR($J$37&lt;3,$J$38&lt;2,$J$39&lt;2,$J$40&lt;2,$K$37&lt;=2.5,$L$37&lt;=2.5,$M$37&lt;=2.5)</formula>
    </cfRule>
  </conditionalFormatting>
  <conditionalFormatting sqref="G41 J41">
    <cfRule type="expression" dxfId="2405" priority="1038">
      <formula>$J$41&gt;=2</formula>
    </cfRule>
    <cfRule type="expression" dxfId="2404" priority="1039">
      <formula>$J$41&lt;2</formula>
    </cfRule>
  </conditionalFormatting>
  <conditionalFormatting sqref="G42 J42">
    <cfRule type="expression" dxfId="2403" priority="1036">
      <formula>$J$42&lt;3</formula>
    </cfRule>
    <cfRule type="expression" dxfId="2402" priority="1037">
      <formula>$J$42&gt;=3</formula>
    </cfRule>
  </conditionalFormatting>
  <conditionalFormatting sqref="G43 J43">
    <cfRule type="expression" dxfId="2401" priority="1034">
      <formula>$J$43&lt;3</formula>
    </cfRule>
    <cfRule type="expression" dxfId="2400" priority="1035">
      <formula>$J$43&gt;=3</formula>
    </cfRule>
  </conditionalFormatting>
  <conditionalFormatting sqref="C41:F41 K41:M41">
    <cfRule type="expression" dxfId="2399" priority="1032">
      <formula>OR($J$41&lt;2,$K$41&lt;2,$L$41&lt;2,$M$41&lt;2)</formula>
    </cfRule>
    <cfRule type="expression" dxfId="2398" priority="1033">
      <formula>AND($J$41&gt;=2,$K$41&gt;=2,$L$41&gt;=2,$M$41&gt;=2)</formula>
    </cfRule>
  </conditionalFormatting>
  <conditionalFormatting sqref="C42:F42 K42:M42">
    <cfRule type="expression" dxfId="2397" priority="1030">
      <formula>OR($J$42&lt;3,$K$42&lt;3,$L$42&lt;3,$M$42&lt;3)</formula>
    </cfRule>
    <cfRule type="expression" dxfId="2396" priority="1031">
      <formula>AND($J$42&gt;=3,$K$42&gt;=3,$L$42&gt;=3,$M$42&gt;=3)</formula>
    </cfRule>
  </conditionalFormatting>
  <conditionalFormatting sqref="C48:G48 J48:M48">
    <cfRule type="expression" dxfId="2395" priority="1011">
      <formula>$F$48="NE"</formula>
    </cfRule>
  </conditionalFormatting>
  <conditionalFormatting sqref="C43:F43 K43:M43">
    <cfRule type="expression" dxfId="2394" priority="1027">
      <formula>OR($J$43&lt;3,$K$43&lt;3,$L$43&lt;3,$M$43&lt;3)</formula>
    </cfRule>
    <cfRule type="expression" dxfId="2393" priority="1028">
      <formula>AND($J$43&gt;=3,$K$43&gt;=3,$L$43&gt;=3,$M$43&gt;=3)</formula>
    </cfRule>
  </conditionalFormatting>
  <conditionalFormatting sqref="G44 J44">
    <cfRule type="expression" dxfId="2392" priority="1025">
      <formula>$J$44&lt;3</formula>
    </cfRule>
    <cfRule type="expression" dxfId="2391" priority="1026">
      <formula>$J$44&gt;=3</formula>
    </cfRule>
  </conditionalFormatting>
  <conditionalFormatting sqref="G45 J45">
    <cfRule type="expression" dxfId="2390" priority="1023">
      <formula>$J$45&lt;2</formula>
    </cfRule>
    <cfRule type="expression" dxfId="2389" priority="1024">
      <formula>$J$45&gt;=2</formula>
    </cfRule>
  </conditionalFormatting>
  <conditionalFormatting sqref="G46 J46">
    <cfRule type="expression" dxfId="2388" priority="1021">
      <formula>$J$46&lt;2</formula>
    </cfRule>
    <cfRule type="expression" dxfId="2387" priority="1022">
      <formula>$J$46&gt;=2</formula>
    </cfRule>
  </conditionalFormatting>
  <conditionalFormatting sqref="C44:F46 K44:M46">
    <cfRule type="expression" dxfId="2386" priority="1019">
      <formula>OR($J$44&lt;3,$J$45&lt;2,$J$46&lt;2,$K$44&lt;=2.5,$L$44&lt;=2.5,$M$44&lt;=2.5)</formula>
    </cfRule>
    <cfRule type="expression" dxfId="2385" priority="1020">
      <formula>AND($J$44&gt;=3,$J$45&gt;=2,$J$46&gt;=2,$K$44&gt;2.5,$L$44&gt;2.5,$M$44&gt;2.5)</formula>
    </cfRule>
  </conditionalFormatting>
  <conditionalFormatting sqref="G47 J47">
    <cfRule type="expression" dxfId="2384" priority="1017">
      <formula>$J$47&lt;2</formula>
    </cfRule>
    <cfRule type="expression" dxfId="2383" priority="1018">
      <formula>$J$47&gt;=2</formula>
    </cfRule>
  </conditionalFormatting>
  <conditionalFormatting sqref="C47:F47 K47:M47">
    <cfRule type="expression" dxfId="2382" priority="1015">
      <formula>OR($J$47&lt;2,$K$47&lt;2,$L$47&lt;2,$M$47&lt;2)</formula>
    </cfRule>
    <cfRule type="expression" dxfId="2381" priority="1016">
      <formula>AND($J$47&gt;=2,$K$47&gt;=2,$L$47&gt;=2,$M$47&gt;=2)</formula>
    </cfRule>
  </conditionalFormatting>
  <conditionalFormatting sqref="G48 J48">
    <cfRule type="expression" dxfId="2380" priority="1014">
      <formula>$J$48&lt;3</formula>
    </cfRule>
    <cfRule type="expression" dxfId="2379" priority="1029">
      <formula>$J$48&gt;=3</formula>
    </cfRule>
  </conditionalFormatting>
  <conditionalFormatting sqref="C48:F48 K48:M48">
    <cfRule type="expression" dxfId="2378" priority="1012">
      <formula>OR($J$48&lt;3,$K$48&lt;3,$L$48&lt;3,$M$48&lt;3)</formula>
    </cfRule>
    <cfRule type="expression" dxfId="2377" priority="1013">
      <formula>AND($J$48&gt;=3,$K$48&gt;=3,$L$48&gt;=3,$M$48&gt;=3)</formula>
    </cfRule>
  </conditionalFormatting>
  <conditionalFormatting sqref="G55 J55">
    <cfRule type="expression" dxfId="2376" priority="1007">
      <formula>$J$55&lt;2</formula>
    </cfRule>
    <cfRule type="expression" dxfId="2375" priority="1008">
      <formula>$J$55&gt;=2</formula>
    </cfRule>
  </conditionalFormatting>
  <conditionalFormatting sqref="J56">
    <cfRule type="expression" dxfId="2374" priority="1005">
      <formula>$J$56&lt;2</formula>
    </cfRule>
    <cfRule type="expression" dxfId="2373" priority="1006">
      <formula>$J$56&gt;=2</formula>
    </cfRule>
  </conditionalFormatting>
  <conditionalFormatting sqref="G56">
    <cfRule type="expression" dxfId="2372" priority="1003">
      <formula>$J$56&lt;2</formula>
    </cfRule>
    <cfRule type="expression" dxfId="2371" priority="1004">
      <formula>$J$56&gt;=2</formula>
    </cfRule>
  </conditionalFormatting>
  <conditionalFormatting sqref="G57 J57">
    <cfRule type="expression" dxfId="2370" priority="1001">
      <formula>$J$57&lt;2</formula>
    </cfRule>
    <cfRule type="expression" dxfId="2369" priority="1002">
      <formula>$J$57&gt;=2</formula>
    </cfRule>
  </conditionalFormatting>
  <conditionalFormatting sqref="C56:F58 K56:M58">
    <cfRule type="expression" dxfId="2368" priority="999">
      <formula>AND($J$56&gt;=2,$J$57&gt;=2,$J$58&gt;=2,$K$56&gt;2,$L$56&gt;2,$M$56&gt;2)</formula>
    </cfRule>
    <cfRule type="expression" dxfId="2367" priority="1000">
      <formula>OR($J$56&lt;2,$J$57&lt;2,$J$58&lt;2,$K$56&lt;=2,$L$56&lt;=2,$M$56&lt;=2)</formula>
    </cfRule>
  </conditionalFormatting>
  <conditionalFormatting sqref="G62 J62">
    <cfRule type="expression" dxfId="2366" priority="991">
      <formula>$J$62&lt;3</formula>
    </cfRule>
    <cfRule type="expression" dxfId="2365" priority="992">
      <formula>$J$62&gt;=3</formula>
    </cfRule>
  </conditionalFormatting>
  <conditionalFormatting sqref="G63 J63">
    <cfRule type="expression" dxfId="2364" priority="989">
      <formula>$J$63&lt;2</formula>
    </cfRule>
    <cfRule type="expression" dxfId="2363" priority="990">
      <formula>$J$63&gt;=2</formula>
    </cfRule>
  </conditionalFormatting>
  <conditionalFormatting sqref="G64 J64">
    <cfRule type="expression" dxfId="2362" priority="987">
      <formula>$J$64&lt;3</formula>
    </cfRule>
    <cfRule type="expression" dxfId="2361" priority="988">
      <formula>$J$64&gt;=3</formula>
    </cfRule>
  </conditionalFormatting>
  <conditionalFormatting sqref="C62:F64 K62:M64">
    <cfRule type="expression" dxfId="2360" priority="985">
      <formula>OR($J$62&lt;3,$J$63&lt;2,$J$64&lt;3,$K$62&lt;3,$L$62&lt;3,$M$62&lt;3)</formula>
    </cfRule>
    <cfRule type="expression" dxfId="2359" priority="986">
      <formula>AND($J$62&gt;=3,$J$63&gt;=2,$J$64&gt;=3,$K$62&gt;=3,$L$62&gt;=3,$M$62&gt;=3)</formula>
    </cfRule>
  </conditionalFormatting>
  <conditionalFormatting sqref="G65 J65">
    <cfRule type="expression" dxfId="2358" priority="983">
      <formula>$J$65&lt;2</formula>
    </cfRule>
    <cfRule type="expression" dxfId="2357" priority="984">
      <formula>$J$65&gt;=2</formula>
    </cfRule>
  </conditionalFormatting>
  <conditionalFormatting sqref="C65:F66 K65:M66">
    <cfRule type="expression" dxfId="2356" priority="979">
      <formula>OR($J$65&lt;2,$J$66&lt;3,$K$65&lt;2.5,$L$65&lt;2.5,$M$65&lt;2.5)</formula>
    </cfRule>
    <cfRule type="expression" dxfId="2355" priority="980">
      <formula>AND($J$65&gt;=2,$J$66&gt;=3,$K$65&gt;=2.5,$L$65&gt;=2.5,$M$65&gt;=2.5)</formula>
    </cfRule>
  </conditionalFormatting>
  <conditionalFormatting sqref="C69:M69">
    <cfRule type="expression" dxfId="2354" priority="416">
      <formula>$F$69="NE"</formula>
    </cfRule>
  </conditionalFormatting>
  <conditionalFormatting sqref="C70:G71 J70:M71">
    <cfRule type="expression" dxfId="2353" priority="963">
      <formula>$F$70="NE"</formula>
    </cfRule>
  </conditionalFormatting>
  <conditionalFormatting sqref="C72:G74 J72:M74">
    <cfRule type="expression" dxfId="2352" priority="955">
      <formula>$F$72="NE"</formula>
    </cfRule>
  </conditionalFormatting>
  <conditionalFormatting sqref="G69 J69">
    <cfRule type="expression" dxfId="2351" priority="974">
      <formula>$J$69&lt;3</formula>
    </cfRule>
    <cfRule type="expression" dxfId="2350" priority="978">
      <formula>$J$69&gt;=3</formula>
    </cfRule>
  </conditionalFormatting>
  <conditionalFormatting sqref="J70">
    <cfRule type="expression" dxfId="2349" priority="971">
      <formula>$J$70&lt;3</formula>
    </cfRule>
    <cfRule type="expression" dxfId="2348" priority="973">
      <formula>$J$70&gt;=3</formula>
    </cfRule>
  </conditionalFormatting>
  <conditionalFormatting sqref="G70">
    <cfRule type="expression" dxfId="2347" priority="968">
      <formula>$J$70&lt;3</formula>
    </cfRule>
    <cfRule type="expression" dxfId="2346" priority="977">
      <formula>$J$70&gt;=3</formula>
    </cfRule>
  </conditionalFormatting>
  <conditionalFormatting sqref="G71 J71">
    <cfRule type="expression" dxfId="2345" priority="966">
      <formula>$J$71&lt;2</formula>
    </cfRule>
    <cfRule type="expression" dxfId="2344" priority="967">
      <formula>$J$71&gt;=2</formula>
    </cfRule>
  </conditionalFormatting>
  <conditionalFormatting sqref="C70:F71 K70:M71">
    <cfRule type="expression" dxfId="2343" priority="964">
      <formula>OR($J$70&lt;3,$J$71&lt;2,$K$70&lt;2.5,$L$70&lt;2.5,$M$70&lt;2.5)</formula>
    </cfRule>
    <cfRule type="expression" dxfId="2342" priority="965">
      <formula>AND($J$70&gt;=3,$J$71&gt;=2,$K$70&gt;=2.5,$L$70&gt;=2.5,$M$70&gt;=2.5)</formula>
    </cfRule>
  </conditionalFormatting>
  <conditionalFormatting sqref="G72 J72">
    <cfRule type="expression" dxfId="2341" priority="962">
      <formula>$J$72&lt;2</formula>
    </cfRule>
    <cfRule type="expression" dxfId="2340" priority="976">
      <formula>$J$72&gt;=2</formula>
    </cfRule>
  </conditionalFormatting>
  <conditionalFormatting sqref="G73 J73">
    <cfRule type="expression" dxfId="2339" priority="958">
      <formula>$J$73&lt;2</formula>
    </cfRule>
    <cfRule type="expression" dxfId="2338" priority="961">
      <formula>$J$73&gt;=2</formula>
    </cfRule>
  </conditionalFormatting>
  <conditionalFormatting sqref="G74 J74">
    <cfRule type="expression" dxfId="2337" priority="957">
      <formula>$J$74&lt;2</formula>
    </cfRule>
    <cfRule type="expression" dxfId="2336" priority="960">
      <formula>$J$74&gt;=2</formula>
    </cfRule>
  </conditionalFormatting>
  <conditionalFormatting sqref="J75">
    <cfRule type="expression" dxfId="2335" priority="956">
      <formula>$J$75&lt;2</formula>
    </cfRule>
    <cfRule type="expression" dxfId="2334" priority="959">
      <formula>$J$75&gt;=2</formula>
    </cfRule>
  </conditionalFormatting>
  <conditionalFormatting sqref="G75">
    <cfRule type="expression" dxfId="2333" priority="953">
      <formula>$J$75&lt;2</formula>
    </cfRule>
    <cfRule type="expression" dxfId="2332" priority="954">
      <formula>$J$75&gt;=2</formula>
    </cfRule>
  </conditionalFormatting>
  <conditionalFormatting sqref="G76 J76">
    <cfRule type="expression" dxfId="2331" priority="951">
      <formula>$J$76&gt;=3</formula>
    </cfRule>
    <cfRule type="expression" dxfId="2330" priority="952">
      <formula>$J$76&lt;3</formula>
    </cfRule>
  </conditionalFormatting>
  <conditionalFormatting sqref="C75:F76 K75:M76">
    <cfRule type="expression" dxfId="2329" priority="949">
      <formula>OR($J$75&lt;2,$J$76&lt;3,$K$75&lt;2.5,$L$75&lt;2.5,$M$75&lt;2.5)</formula>
    </cfRule>
    <cfRule type="expression" dxfId="2328" priority="950">
      <formula>AND($J$75&gt;=2,$J$76&gt;=3,$K$75&gt;=2.5,$L$75&gt;=2.5,$M$75&gt;=2.5)</formula>
    </cfRule>
  </conditionalFormatting>
  <conditionalFormatting sqref="G77 J77">
    <cfRule type="expression" dxfId="2327" priority="947">
      <formula>$J$77&lt;2</formula>
    </cfRule>
    <cfRule type="expression" dxfId="2326" priority="948">
      <formula>$J$77&gt;=2</formula>
    </cfRule>
  </conditionalFormatting>
  <conditionalFormatting sqref="G78 J78">
    <cfRule type="expression" dxfId="2325" priority="945">
      <formula>$J$78&lt;2</formula>
    </cfRule>
    <cfRule type="expression" dxfId="2324" priority="946">
      <formula>$J$78&gt;=2</formula>
    </cfRule>
  </conditionalFormatting>
  <conditionalFormatting sqref="K77:M78 C77:F78">
    <cfRule type="expression" dxfId="2323" priority="943">
      <formula>OR($J$77&lt;2,$J$78&lt;2,$K$77&lt;=2.5,$L$77&lt;=2.5,$M$77&lt;=2.5)</formula>
    </cfRule>
    <cfRule type="expression" dxfId="2322" priority="944">
      <formula>AND($J$77&gt;=2,$J$78&gt;=2,$K$77&gt;2.5,$L$77&gt;2.5,$M$77&gt;2.5)</formula>
    </cfRule>
  </conditionalFormatting>
  <conditionalFormatting sqref="G79 J79">
    <cfRule type="expression" dxfId="2321" priority="941">
      <formula>$J$79&lt;2</formula>
    </cfRule>
    <cfRule type="expression" dxfId="2320" priority="942">
      <formula>$J$79&gt;=2</formula>
    </cfRule>
  </conditionalFormatting>
  <conditionalFormatting sqref="G80 J80">
    <cfRule type="expression" dxfId="2319" priority="939">
      <formula>$J$80&lt;2</formula>
    </cfRule>
    <cfRule type="expression" dxfId="2318" priority="940">
      <formula>$J$80&gt;=2</formula>
    </cfRule>
  </conditionalFormatting>
  <conditionalFormatting sqref="G81 J81">
    <cfRule type="expression" dxfId="2317" priority="937">
      <formula>$J$81&lt;2</formula>
    </cfRule>
    <cfRule type="expression" dxfId="2316" priority="938">
      <formula>$J$81&gt;=2</formula>
    </cfRule>
  </conditionalFormatting>
  <conditionalFormatting sqref="C79:F81 K79:M81">
    <cfRule type="expression" dxfId="2315" priority="935">
      <formula>OR($J$79&lt;2,$J$80&lt;2,$J$81&lt;2,$K$79&lt;=2.5,$L$79&lt;=2.5,$M$79&lt;=2.5)</formula>
    </cfRule>
    <cfRule type="expression" dxfId="2314" priority="936">
      <formula>AND($J$79&gt;=2,$J$80&gt;=2,$J$81&gt;=2,$K$79&gt;2.5,$L$79&gt;2.5,$M$79&gt;2.5)</formula>
    </cfRule>
  </conditionalFormatting>
  <conditionalFormatting sqref="J83">
    <cfRule type="expression" dxfId="2313" priority="932">
      <formula>$J$83&lt;2</formula>
    </cfRule>
    <cfRule type="expression" dxfId="2312" priority="933">
      <formula>$J$83&gt;=2</formula>
    </cfRule>
  </conditionalFormatting>
  <conditionalFormatting sqref="G83">
    <cfRule type="expression" dxfId="2311" priority="930">
      <formula>$J$83&lt;2</formula>
    </cfRule>
    <cfRule type="expression" dxfId="2310" priority="931">
      <formula>$J$83&gt;=2</formula>
    </cfRule>
  </conditionalFormatting>
  <conditionalFormatting sqref="J85">
    <cfRule type="expression" dxfId="2309" priority="928">
      <formula>$J$85&lt;2</formula>
    </cfRule>
    <cfRule type="expression" dxfId="2308" priority="929">
      <formula>$J$85&gt;=2</formula>
    </cfRule>
  </conditionalFormatting>
  <conditionalFormatting sqref="G85">
    <cfRule type="expression" dxfId="2307" priority="926">
      <formula>$J$85&lt;2</formula>
    </cfRule>
    <cfRule type="expression" dxfId="2306" priority="927">
      <formula>$J$85&gt;=2</formula>
    </cfRule>
  </conditionalFormatting>
  <conditionalFormatting sqref="G86 J86">
    <cfRule type="expression" dxfId="2305" priority="924">
      <formula>$J$86&lt;2</formula>
    </cfRule>
    <cfRule type="expression" dxfId="2304" priority="925">
      <formula>$J$86&gt;=2</formula>
    </cfRule>
  </conditionalFormatting>
  <conditionalFormatting sqref="J88">
    <cfRule type="expression" dxfId="2303" priority="922">
      <formula>$J$88&lt;2</formula>
    </cfRule>
    <cfRule type="expression" dxfId="2302" priority="923">
      <formula>$J$88&gt;=2</formula>
    </cfRule>
  </conditionalFormatting>
  <conditionalFormatting sqref="G88">
    <cfRule type="expression" dxfId="2301" priority="920">
      <formula>$J$88&lt;2</formula>
    </cfRule>
    <cfRule type="expression" dxfId="2300" priority="921">
      <formula>$J$88&gt;=2</formula>
    </cfRule>
  </conditionalFormatting>
  <conditionalFormatting sqref="G91 J91">
    <cfRule type="expression" dxfId="2299" priority="918">
      <formula>$J$91&lt;2</formula>
    </cfRule>
    <cfRule type="expression" dxfId="2298" priority="919">
      <formula>$J$91&gt;=2</formula>
    </cfRule>
  </conditionalFormatting>
  <conditionalFormatting sqref="G92 J92">
    <cfRule type="expression" dxfId="2297" priority="916">
      <formula>$J$92&lt;3</formula>
    </cfRule>
    <cfRule type="expression" dxfId="2296" priority="917">
      <formula>$J$92&gt;=3</formula>
    </cfRule>
  </conditionalFormatting>
  <conditionalFormatting sqref="G93 J93">
    <cfRule type="expression" dxfId="2295" priority="914">
      <formula>$J$93&lt;2</formula>
    </cfRule>
    <cfRule type="expression" dxfId="2294" priority="915">
      <formula>$J$93&gt;=2</formula>
    </cfRule>
  </conditionalFormatting>
  <conditionalFormatting sqref="C91:F93 K91:M93">
    <cfRule type="expression" dxfId="2293" priority="912">
      <formula>OR($J$91&lt;2,$J$92&lt;3,$J$93&lt;2,$K$91&lt;=2.5,$L$91&lt;=2.5,$M$91&lt;=2.5)</formula>
    </cfRule>
    <cfRule type="expression" dxfId="2292" priority="913">
      <formula>AND($J$91&gt;=2,$J$92&gt;=3,$J$93&gt;=2,$K$91&gt;2.5,$L$91&gt;2.5,$M$91&gt;2.5)</formula>
    </cfRule>
  </conditionalFormatting>
  <conditionalFormatting sqref="G94 J94">
    <cfRule type="expression" dxfId="2291" priority="910">
      <formula>$J$94&lt;2</formula>
    </cfRule>
    <cfRule type="expression" dxfId="2290" priority="911">
      <formula>$J$94&gt;=2</formula>
    </cfRule>
  </conditionalFormatting>
  <conditionalFormatting sqref="G95 J95">
    <cfRule type="expression" dxfId="2289" priority="908">
      <formula>$J$95&lt;2</formula>
    </cfRule>
    <cfRule type="expression" dxfId="2288" priority="909">
      <formula>$J$95&gt;=2</formula>
    </cfRule>
  </conditionalFormatting>
  <conditionalFormatting sqref="G96 J96">
    <cfRule type="expression" dxfId="2287" priority="904">
      <formula>$J$96&gt;=3</formula>
    </cfRule>
    <cfRule type="expression" dxfId="2286" priority="905">
      <formula>$J$96&lt;3</formula>
    </cfRule>
  </conditionalFormatting>
  <conditionalFormatting sqref="C94:M96">
    <cfRule type="expression" dxfId="2285" priority="369">
      <formula>$F$94="NE"</formula>
    </cfRule>
  </conditionalFormatting>
  <conditionalFormatting sqref="J101">
    <cfRule type="expression" dxfId="2284" priority="897">
      <formula>$J$101&lt;2</formula>
    </cfRule>
    <cfRule type="expression" dxfId="2283" priority="898">
      <formula>$J$101&gt;=2</formula>
    </cfRule>
  </conditionalFormatting>
  <conditionalFormatting sqref="J102">
    <cfRule type="expression" dxfId="2282" priority="895">
      <formula>$J$102&lt;2</formula>
    </cfRule>
    <cfRule type="expression" dxfId="2281" priority="896">
      <formula>$J$102&gt;=2</formula>
    </cfRule>
  </conditionalFormatting>
  <conditionalFormatting sqref="G101">
    <cfRule type="expression" dxfId="2280" priority="891">
      <formula>$J$101&lt;2</formula>
    </cfRule>
    <cfRule type="expression" dxfId="2279" priority="892">
      <formula>$J$101&gt;=2</formula>
    </cfRule>
  </conditionalFormatting>
  <conditionalFormatting sqref="G102">
    <cfRule type="expression" dxfId="2278" priority="889">
      <formula>$J$102&lt;3</formula>
    </cfRule>
    <cfRule type="expression" dxfId="2277" priority="890">
      <formula>$J$102&gt;=3</formula>
    </cfRule>
  </conditionalFormatting>
  <conditionalFormatting sqref="C101:F102 K101:M102">
    <cfRule type="expression" dxfId="2276" priority="887">
      <formula>OR($J$101&lt;2,$J$102&lt;3,$K$101&lt;=2,$L$101&lt;=2,$M$101&lt;=2)</formula>
    </cfRule>
    <cfRule type="expression" dxfId="2275" priority="888">
      <formula>AND($J$101&gt;=2,$J$102&gt;=3,$K$101&gt;2,$L$101&gt;2,$M$101&gt;2)</formula>
    </cfRule>
  </conditionalFormatting>
  <conditionalFormatting sqref="G103 J103">
    <cfRule type="expression" dxfId="2274" priority="885">
      <formula>$J$103&lt;2</formula>
    </cfRule>
    <cfRule type="expression" dxfId="2273" priority="886">
      <formula>$J$103&gt;=2</formula>
    </cfRule>
  </conditionalFormatting>
  <conditionalFormatting sqref="J104">
    <cfRule type="expression" dxfId="2272" priority="883">
      <formula>$J$104&lt;2</formula>
    </cfRule>
    <cfRule type="expression" dxfId="2271" priority="884">
      <formula>$J$104&gt;=2</formula>
    </cfRule>
  </conditionalFormatting>
  <conditionalFormatting sqref="G104">
    <cfRule type="expression" dxfId="2270" priority="881">
      <formula>$J$104&lt;2</formula>
    </cfRule>
    <cfRule type="expression" dxfId="2269" priority="882">
      <formula>$J$104&gt;=2</formula>
    </cfRule>
  </conditionalFormatting>
  <conditionalFormatting sqref="J105">
    <cfRule type="expression" dxfId="2268" priority="879">
      <formula>$J$105&lt;2</formula>
    </cfRule>
    <cfRule type="expression" dxfId="2267" priority="880">
      <formula>$J$105&gt;=2</formula>
    </cfRule>
  </conditionalFormatting>
  <conditionalFormatting sqref="G105">
    <cfRule type="expression" dxfId="2266" priority="877">
      <formula>$J$105&lt;2</formula>
    </cfRule>
    <cfRule type="expression" dxfId="2265" priority="878">
      <formula>$J$105&gt;=2</formula>
    </cfRule>
  </conditionalFormatting>
  <conditionalFormatting sqref="G106 J106">
    <cfRule type="expression" dxfId="2264" priority="875">
      <formula>$J$106&lt;2</formula>
    </cfRule>
    <cfRule type="expression" dxfId="2263" priority="876">
      <formula>$J$106&gt;=2</formula>
    </cfRule>
  </conditionalFormatting>
  <conditionalFormatting sqref="K105:M106 C105:F106">
    <cfRule type="expression" dxfId="2262" priority="873">
      <formula>OR($J$105&lt;2,$J$106&lt;2,$K$105&lt;2,$L$105&lt;2,$M$105&lt;2)</formula>
    </cfRule>
    <cfRule type="expression" dxfId="2261" priority="874">
      <formula>AND($J$105&gt;=2,$J$106&gt;=2,$K$105&gt;=2,$L$105&gt;=2,$M$105&gt;=2)</formula>
    </cfRule>
  </conditionalFormatting>
  <conditionalFormatting sqref="C104:G104 J104:M104">
    <cfRule type="expression" dxfId="2260" priority="872">
      <formula>$F$104="NE"</formula>
    </cfRule>
  </conditionalFormatting>
  <conditionalFormatting sqref="C105:G106 J105:M106">
    <cfRule type="expression" dxfId="2259" priority="871">
      <formula>$F$105="NE"</formula>
    </cfRule>
  </conditionalFormatting>
  <conditionalFormatting sqref="G107 J107">
    <cfRule type="expression" dxfId="2258" priority="869">
      <formula>$J$107&lt;2</formula>
    </cfRule>
    <cfRule type="expression" dxfId="2257" priority="870">
      <formula>$J$107&gt;=2</formula>
    </cfRule>
  </conditionalFormatting>
  <conditionalFormatting sqref="G108 J108">
    <cfRule type="expression" dxfId="2256" priority="867">
      <formula>$J$108&lt;2</formula>
    </cfRule>
    <cfRule type="expression" dxfId="2255" priority="868">
      <formula>$J$108&gt;=2</formula>
    </cfRule>
  </conditionalFormatting>
  <conditionalFormatting sqref="G109 J109">
    <cfRule type="expression" dxfId="2254" priority="865">
      <formula>$J$109&lt;2</formula>
    </cfRule>
    <cfRule type="expression" dxfId="2253" priority="866">
      <formula>$J$109&gt;=2</formula>
    </cfRule>
  </conditionalFormatting>
  <conditionalFormatting sqref="G110 J110">
    <cfRule type="expression" dxfId="2252" priority="863">
      <formula>$J$110&lt;2</formula>
    </cfRule>
    <cfRule type="expression" dxfId="2251" priority="864">
      <formula>$J$110&gt;=2</formula>
    </cfRule>
  </conditionalFormatting>
  <conditionalFormatting sqref="G112 J112">
    <cfRule type="expression" dxfId="2250" priority="861">
      <formula>$J$112&lt;2</formula>
    </cfRule>
    <cfRule type="expression" dxfId="2249" priority="862">
      <formula>$J$112&gt;=2</formula>
    </cfRule>
  </conditionalFormatting>
  <conditionalFormatting sqref="G113 J113">
    <cfRule type="expression" dxfId="2248" priority="859">
      <formula>$J$113&lt;3</formula>
    </cfRule>
    <cfRule type="expression" dxfId="2247" priority="860">
      <formula>$J$113&gt;=3</formula>
    </cfRule>
  </conditionalFormatting>
  <conditionalFormatting sqref="K113:M113 C113:F113">
    <cfRule type="expression" dxfId="2246" priority="857">
      <formula>OR($J$113&lt;3,$K$113&lt;3,$L$113&lt;3,$M$113&lt;3)</formula>
    </cfRule>
    <cfRule type="expression" dxfId="2245" priority="858">
      <formula>AND($J$113&gt;=3,$K$113&gt;=3,$L$113&gt;=3,$M$113&gt;=3)</formula>
    </cfRule>
  </conditionalFormatting>
  <conditionalFormatting sqref="G114 J114">
    <cfRule type="expression" dxfId="2244" priority="855">
      <formula>$J$114&lt;3</formula>
    </cfRule>
    <cfRule type="expression" dxfId="2243" priority="856">
      <formula>$J$114&gt;=3</formula>
    </cfRule>
  </conditionalFormatting>
  <conditionalFormatting sqref="G115 J115">
    <cfRule type="expression" dxfId="2242" priority="849">
      <formula>$J$115&lt;2</formula>
    </cfRule>
    <cfRule type="expression" dxfId="2241" priority="850">
      <formula>$J$115&gt;=2</formula>
    </cfRule>
  </conditionalFormatting>
  <conditionalFormatting sqref="J116">
    <cfRule type="expression" dxfId="2240" priority="847">
      <formula>$J$116&lt;2</formula>
    </cfRule>
    <cfRule type="expression" dxfId="2239" priority="848">
      <formula>$J$116&gt;=2</formula>
    </cfRule>
  </conditionalFormatting>
  <conditionalFormatting sqref="C115:G115 J115:M115">
    <cfRule type="expression" dxfId="2238" priority="844">
      <formula>$F$115="NE"</formula>
    </cfRule>
  </conditionalFormatting>
  <conditionalFormatting sqref="G116">
    <cfRule type="expression" dxfId="2237" priority="842">
      <formula>$J$116&lt;2</formula>
    </cfRule>
    <cfRule type="expression" dxfId="2236" priority="843">
      <formula>$J$116&gt;=2</formula>
    </cfRule>
  </conditionalFormatting>
  <conditionalFormatting sqref="C116:M117">
    <cfRule type="expression" dxfId="2235" priority="319">
      <formula>$F$116="NE"</formula>
    </cfRule>
  </conditionalFormatting>
  <conditionalFormatting sqref="G119 J119">
    <cfRule type="expression" dxfId="2234" priority="833">
      <formula>$J$119&lt;3</formula>
    </cfRule>
    <cfRule type="expression" dxfId="2233" priority="834">
      <formula>$J$119&gt;=3</formula>
    </cfRule>
  </conditionalFormatting>
  <conditionalFormatting sqref="J120">
    <cfRule type="expression" dxfId="2232" priority="831">
      <formula>$J$120&lt;2</formula>
    </cfRule>
    <cfRule type="expression" dxfId="2231" priority="832">
      <formula>$J$120&gt;=2</formula>
    </cfRule>
  </conditionalFormatting>
  <conditionalFormatting sqref="G120">
    <cfRule type="expression" dxfId="2230" priority="829">
      <formula>$J$120&lt;2</formula>
    </cfRule>
    <cfRule type="expression" dxfId="2229" priority="830">
      <formula>$J$120&gt;=2</formula>
    </cfRule>
  </conditionalFormatting>
  <conditionalFormatting sqref="G121 J121">
    <cfRule type="expression" dxfId="2228" priority="827">
      <formula>$J$121&lt;2</formula>
    </cfRule>
    <cfRule type="expression" dxfId="2227" priority="828">
      <formula>$J$121&gt;=2</formula>
    </cfRule>
  </conditionalFormatting>
  <conditionalFormatting sqref="K120:M121 C120:F121">
    <cfRule type="expression" dxfId="2226" priority="825">
      <formula>OR($J$120&lt;2,$J$121&lt;2,$K$120&lt;2,$L$120&lt;2,$M$120&lt;2)</formula>
    </cfRule>
    <cfRule type="expression" dxfId="2225" priority="826">
      <formula>AND($J$120&gt;=2,$J$121&gt;=2,$K$120&gt;=2,$L$120&gt;=2,$M$120&gt;=2)</formula>
    </cfRule>
  </conditionalFormatting>
  <conditionalFormatting sqref="G124 J124">
    <cfRule type="expression" dxfId="2224" priority="823">
      <formula>$J$124&lt;3</formula>
    </cfRule>
    <cfRule type="expression" dxfId="2223" priority="824">
      <formula>$J$124&gt;=3</formula>
    </cfRule>
  </conditionalFormatting>
  <conditionalFormatting sqref="G127 J127">
    <cfRule type="expression" dxfId="2222" priority="821">
      <formula>$J$127&lt;2</formula>
    </cfRule>
    <cfRule type="expression" dxfId="2221" priority="822">
      <formula>$J$127&gt;=2</formula>
    </cfRule>
  </conditionalFormatting>
  <conditionalFormatting sqref="G128 J128">
    <cfRule type="expression" dxfId="2220" priority="819">
      <formula>$J$128&lt;2</formula>
    </cfRule>
    <cfRule type="expression" dxfId="2219" priority="820">
      <formula>$J$128&gt;=2</formula>
    </cfRule>
  </conditionalFormatting>
  <conditionalFormatting sqref="K127:M128 C127:F128">
    <cfRule type="expression" dxfId="2218" priority="817">
      <formula>OR($J$127&lt;2,$J$128&lt;2,$K$127&lt;2.5,$L$127&lt;2.5,$M$127&lt;2.5)</formula>
    </cfRule>
    <cfRule type="expression" dxfId="2217" priority="818">
      <formula>AND($J$127&gt;=2,$J$128&gt;=2,$K$127&gt;=2.5,$L$127&gt;=2.5,$M$127&gt;=2.5)</formula>
    </cfRule>
  </conditionalFormatting>
  <conditionalFormatting sqref="G129 J129">
    <cfRule type="expression" dxfId="2216" priority="815">
      <formula>$J$129&lt;3</formula>
    </cfRule>
    <cfRule type="expression" dxfId="2215" priority="816">
      <formula>$J$129&gt;=3</formula>
    </cfRule>
  </conditionalFormatting>
  <conditionalFormatting sqref="K129:M129 C129:F129">
    <cfRule type="expression" dxfId="2214" priority="813">
      <formula>OR($J$129&lt;3,$K$129&lt;3,$L$129&lt;3,$M$129&lt;3)</formula>
    </cfRule>
    <cfRule type="expression" dxfId="2213" priority="814">
      <formula>AND($J$129&gt;=3,$K$129&gt;=3,$L$129&gt;=3,$M$129&gt;=3)</formula>
    </cfRule>
  </conditionalFormatting>
  <conditionalFormatting sqref="G130 J130">
    <cfRule type="expression" dxfId="2212" priority="811">
      <formula>$J$130&lt;3</formula>
    </cfRule>
    <cfRule type="expression" dxfId="2211" priority="812">
      <formula>$J$130&gt;=3</formula>
    </cfRule>
  </conditionalFormatting>
  <conditionalFormatting sqref="G131 J131">
    <cfRule type="expression" dxfId="2210" priority="809">
      <formula>$J$131&lt;2</formula>
    </cfRule>
    <cfRule type="expression" dxfId="2209" priority="810">
      <formula>$J$131&gt;=2</formula>
    </cfRule>
  </conditionalFormatting>
  <conditionalFormatting sqref="J132">
    <cfRule type="expression" dxfId="2208" priority="807">
      <formula>$J$132&lt;2</formula>
    </cfRule>
    <cfRule type="expression" dxfId="2207" priority="808">
      <formula>$J$132&gt;=2</formula>
    </cfRule>
  </conditionalFormatting>
  <conditionalFormatting sqref="G142 J142">
    <cfRule type="expression" dxfId="2206" priority="805">
      <formula>$J$142&lt;2</formula>
    </cfRule>
    <cfRule type="expression" dxfId="2205" priority="806">
      <formula>$J$142&gt;=2</formula>
    </cfRule>
  </conditionalFormatting>
  <conditionalFormatting sqref="G143 J143">
    <cfRule type="expression" dxfId="2204" priority="803">
      <formula>$J$143&lt;3</formula>
    </cfRule>
    <cfRule type="expression" dxfId="2203" priority="804">
      <formula>$J$143&gt;=3</formula>
    </cfRule>
  </conditionalFormatting>
  <conditionalFormatting sqref="K142:M143 C142:F143">
    <cfRule type="expression" dxfId="2202" priority="801">
      <formula>OR($J$142&lt;2,$J$143&lt;3,$K$142&lt;2.5,$L$142&lt;2.5,$M$142&lt;2.5)</formula>
    </cfRule>
    <cfRule type="expression" dxfId="2201" priority="802">
      <formula>AND($J$142&gt;=2,$J$143&gt;=3,$K$142&gt;=2.5,$L$142&gt;=2.5,$M$142&gt;=2.5)</formula>
    </cfRule>
  </conditionalFormatting>
  <conditionalFormatting sqref="J145">
    <cfRule type="expression" dxfId="2200" priority="799">
      <formula>$J$145&lt;2</formula>
    </cfRule>
    <cfRule type="expression" dxfId="2199" priority="800">
      <formula>$J$145&gt;=2</formula>
    </cfRule>
  </conditionalFormatting>
  <conditionalFormatting sqref="G145">
    <cfRule type="expression" dxfId="2198" priority="797">
      <formula>$J$145&lt;2</formula>
    </cfRule>
    <cfRule type="expression" dxfId="2197" priority="798">
      <formula>$J$145&gt;=2</formula>
    </cfRule>
  </conditionalFormatting>
  <conditionalFormatting sqref="G147 J147">
    <cfRule type="expression" dxfId="2196" priority="793">
      <formula>$J$147&lt;4</formula>
    </cfRule>
    <cfRule type="expression" dxfId="2195" priority="794">
      <formula>$J$147&gt;=4</formula>
    </cfRule>
  </conditionalFormatting>
  <conditionalFormatting sqref="K147:M147 C147:F147">
    <cfRule type="expression" dxfId="2194" priority="791">
      <formula>OR($J$147&lt;4,$K$147&lt;4,$L$147&lt;4,$M$147&lt;4)</formula>
    </cfRule>
    <cfRule type="expression" dxfId="2193" priority="792">
      <formula>AND($J$147&gt;=4,$K$147&gt;=4,$L$147&gt;=4,$M$147&gt;=4)</formula>
    </cfRule>
  </conditionalFormatting>
  <conditionalFormatting sqref="G148 J148">
    <cfRule type="expression" dxfId="2192" priority="789">
      <formula>$J$148&lt;2</formula>
    </cfRule>
    <cfRule type="expression" dxfId="2191" priority="790">
      <formula>$J$148&gt;=2</formula>
    </cfRule>
  </conditionalFormatting>
  <conditionalFormatting sqref="G149 J149">
    <cfRule type="expression" dxfId="2190" priority="785">
      <formula>$J$149&lt;2</formula>
    </cfRule>
    <cfRule type="expression" dxfId="2189" priority="786">
      <formula>$J$149&gt;=2</formula>
    </cfRule>
  </conditionalFormatting>
  <conditionalFormatting sqref="G150 J150">
    <cfRule type="expression" dxfId="2188" priority="783">
      <formula>$J$150&lt;3</formula>
    </cfRule>
    <cfRule type="expression" dxfId="2187" priority="784">
      <formula>$J$150&gt;=3</formula>
    </cfRule>
  </conditionalFormatting>
  <conditionalFormatting sqref="G151 J151">
    <cfRule type="expression" dxfId="2186" priority="777">
      <formula>$J$151&lt;3</formula>
    </cfRule>
    <cfRule type="expression" dxfId="2185" priority="778">
      <formula>$J$151&gt;=3</formula>
    </cfRule>
  </conditionalFormatting>
  <conditionalFormatting sqref="G152 J152">
    <cfRule type="expression" dxfId="2184" priority="767">
      <formula>$J$152&lt;2</formula>
    </cfRule>
    <cfRule type="expression" dxfId="2183" priority="776">
      <formula>$J$152&gt;=2</formula>
    </cfRule>
  </conditionalFormatting>
  <conditionalFormatting sqref="G153 J153">
    <cfRule type="expression" dxfId="2182" priority="766">
      <formula>$J$153&lt;2</formula>
    </cfRule>
    <cfRule type="expression" dxfId="2181" priority="775">
      <formula>$J$153&gt;=2</formula>
    </cfRule>
  </conditionalFormatting>
  <conditionalFormatting sqref="G154 J154">
    <cfRule type="expression" dxfId="2180" priority="765">
      <formula>$J$154&lt;2</formula>
    </cfRule>
    <cfRule type="expression" dxfId="2179" priority="774">
      <formula>$J$154&gt;=2</formula>
    </cfRule>
  </conditionalFormatting>
  <conditionalFormatting sqref="G155 J155">
    <cfRule type="expression" dxfId="2178" priority="764">
      <formula>$J$155&lt;2</formula>
    </cfRule>
    <cfRule type="expression" dxfId="2177" priority="773">
      <formula>$J$155&gt;=2</formula>
    </cfRule>
  </conditionalFormatting>
  <conditionalFormatting sqref="G156 J156">
    <cfRule type="expression" dxfId="2176" priority="763">
      <formula>$J$156&lt;2</formula>
    </cfRule>
    <cfRule type="expression" dxfId="2175" priority="772">
      <formula>$J$156&gt;=2</formula>
    </cfRule>
  </conditionalFormatting>
  <conditionalFormatting sqref="G157 J157">
    <cfRule type="expression" dxfId="2174" priority="762">
      <formula>$J$157&lt;3</formula>
    </cfRule>
    <cfRule type="expression" dxfId="2173" priority="771">
      <formula>$J$157&gt;=3</formula>
    </cfRule>
  </conditionalFormatting>
  <conditionalFormatting sqref="G158 J158">
    <cfRule type="expression" dxfId="2172" priority="761">
      <formula>$J$158&lt;2</formula>
    </cfRule>
    <cfRule type="expression" dxfId="2171" priority="770">
      <formula>$J$158&gt;=2</formula>
    </cfRule>
  </conditionalFormatting>
  <conditionalFormatting sqref="G159 J159">
    <cfRule type="expression" dxfId="2170" priority="760">
      <formula>$J$159&lt;2</formula>
    </cfRule>
    <cfRule type="expression" dxfId="2169" priority="769">
      <formula>$J$159&gt;=2</formula>
    </cfRule>
  </conditionalFormatting>
  <conditionalFormatting sqref="G160 J160">
    <cfRule type="expression" dxfId="2168" priority="759">
      <formula>$J$160&lt;2</formula>
    </cfRule>
    <cfRule type="expression" dxfId="2167" priority="768">
      <formula>$J$160&gt;=2</formula>
    </cfRule>
  </conditionalFormatting>
  <conditionalFormatting sqref="C151:F160 K151:M160">
    <cfRule type="expression" dxfId="2166" priority="757">
      <formula>OR($J$151&lt;3,$J$152&lt;2,$J$153&lt;2,$J$154&lt;2,$J$155&lt;2,$J$156&lt;2,$J$157&lt;3,$J$158&lt;2,$J$159&lt;2,$J$160&lt;2,$K$151&lt;2.2,$L$151&lt;2.2,$M$151&lt;2.2)</formula>
    </cfRule>
    <cfRule type="expression" dxfId="2165" priority="758">
      <formula>AND($J$151&gt;=3,$J$152&gt;=2,$J$153&gt;=2,$J$154&gt;=2,$J$155&gt;=2,$J$156&gt;=2,$J$157&gt;=3,$J$158&gt;=2,$J$159&gt;=2,$J$160&gt;=2,$K$151&gt;=2.2,$L$151&gt;=2.2,$M$151&gt;=2.2)</formula>
    </cfRule>
  </conditionalFormatting>
  <conditionalFormatting sqref="G161 J161">
    <cfRule type="expression" dxfId="2164" priority="755">
      <formula>$J$161&lt;3</formula>
    </cfRule>
    <cfRule type="expression" dxfId="2163" priority="756">
      <formula>$J$161&gt;=3</formula>
    </cfRule>
  </conditionalFormatting>
  <conditionalFormatting sqref="G162 J162">
    <cfRule type="expression" dxfId="2162" priority="753">
      <formula>$J$162&lt;2</formula>
    </cfRule>
    <cfRule type="expression" dxfId="2161" priority="754">
      <formula>$J$162&gt;=2</formula>
    </cfRule>
  </conditionalFormatting>
  <conditionalFormatting sqref="G163 J163">
    <cfRule type="expression" dxfId="2160" priority="751">
      <formula>$J$163&lt;3</formula>
    </cfRule>
    <cfRule type="expression" dxfId="2159" priority="752">
      <formula>$J$163&gt;=3</formula>
    </cfRule>
  </conditionalFormatting>
  <conditionalFormatting sqref="G164 J164">
    <cfRule type="expression" dxfId="2158" priority="749">
      <formula>$J$164&lt;2</formula>
    </cfRule>
    <cfRule type="expression" dxfId="2157" priority="750">
      <formula>$J$164&gt;=2</formula>
    </cfRule>
  </conditionalFormatting>
  <conditionalFormatting sqref="G166 J166">
    <cfRule type="expression" dxfId="2156" priority="746">
      <formula>$J$166&lt;3</formula>
    </cfRule>
    <cfRule type="expression" dxfId="2155" priority="747">
      <formula>$J$166&gt;=3</formula>
    </cfRule>
  </conditionalFormatting>
  <conditionalFormatting sqref="G167 J167">
    <cfRule type="expression" dxfId="2154" priority="744">
      <formula>$J$167&lt;2</formula>
    </cfRule>
    <cfRule type="expression" dxfId="2153" priority="745">
      <formula>$J$167&gt;=2</formula>
    </cfRule>
  </conditionalFormatting>
  <conditionalFormatting sqref="K163:M167 C163:F167">
    <cfRule type="expression" dxfId="2152" priority="742">
      <formula>OR($J$163&lt;3,$J$164&lt;2,$J$165&lt;2,$J$166&lt;3,$J$167&lt;2,$K$163&lt;2.5,$L$163&lt;2.5,$M$163&lt;2.5)</formula>
    </cfRule>
    <cfRule type="expression" dxfId="2151" priority="743">
      <formula>AND($J$163&gt;=3,$J$164&gt;=2,$J$165&gt;=2,$J$166&gt;=3,$J$167&gt;=2,$K$163&gt;=2.5,$L$163&gt;=2.5,$M$163&gt;=2.5)</formula>
    </cfRule>
  </conditionalFormatting>
  <conditionalFormatting sqref="G168 J168">
    <cfRule type="expression" dxfId="2150" priority="740">
      <formula>$J$168&lt;3</formula>
    </cfRule>
    <cfRule type="expression" dxfId="2149" priority="741">
      <formula>$J$168&gt;=3</formula>
    </cfRule>
  </conditionalFormatting>
  <conditionalFormatting sqref="G169 J169">
    <cfRule type="expression" dxfId="2148" priority="738">
      <formula>$J$169&lt;2</formula>
    </cfRule>
    <cfRule type="expression" dxfId="2147" priority="739">
      <formula>$J$169&gt;=2</formula>
    </cfRule>
  </conditionalFormatting>
  <conditionalFormatting sqref="G170 J170">
    <cfRule type="expression" dxfId="2146" priority="736">
      <formula>$J$170&lt;3</formula>
    </cfRule>
    <cfRule type="expression" dxfId="2145" priority="737">
      <formula>$J$170&gt;=3</formula>
    </cfRule>
  </conditionalFormatting>
  <conditionalFormatting sqref="G171 J171">
    <cfRule type="expression" dxfId="2144" priority="734">
      <formula>$J$171&lt;3</formula>
    </cfRule>
    <cfRule type="expression" dxfId="2143" priority="735">
      <formula>$J$171&gt;=3</formula>
    </cfRule>
  </conditionalFormatting>
  <conditionalFormatting sqref="C168:F171 K168:M171">
    <cfRule type="expression" dxfId="2142" priority="732">
      <formula>OR($J$168&lt;3,$J$169&lt;2,$J$170&lt;3,$J$171&lt;3,$K$168&lt;=3.5,$L$168&lt;=3.5,$M$168&lt;=3.5)</formula>
    </cfRule>
    <cfRule type="expression" dxfId="2141" priority="733">
      <formula>AND($J$168&gt;=3,$J$169&gt;=2,$J$170&gt;=3,$J$171&gt;=3,$K$168&gt;3.5,$L$168&gt;3.5,$M$168&gt;3.5)</formula>
    </cfRule>
  </conditionalFormatting>
  <conditionalFormatting sqref="C168:G171 J168:M171">
    <cfRule type="expression" dxfId="2140" priority="731">
      <formula>$F$168="NE"</formula>
    </cfRule>
  </conditionalFormatting>
  <conditionalFormatting sqref="G172 J172">
    <cfRule type="expression" dxfId="2139" priority="729">
      <formula>$J$172&lt;3</formula>
    </cfRule>
    <cfRule type="expression" dxfId="2138" priority="730">
      <formula>$J$172&gt;=3</formula>
    </cfRule>
  </conditionalFormatting>
  <conditionalFormatting sqref="G173 J173">
    <cfRule type="expression" dxfId="2137" priority="727">
      <formula>$J$173&lt;2</formula>
    </cfRule>
    <cfRule type="expression" dxfId="2136" priority="728">
      <formula>$J$173&gt;=2</formula>
    </cfRule>
  </conditionalFormatting>
  <conditionalFormatting sqref="C172:M173">
    <cfRule type="expression" dxfId="2135" priority="220">
      <formula>$F$172="NE"</formula>
    </cfRule>
  </conditionalFormatting>
  <conditionalFormatting sqref="J176">
    <cfRule type="expression" dxfId="2134" priority="722">
      <formula>$J$176&lt;2</formula>
    </cfRule>
    <cfRule type="expression" dxfId="2133" priority="723">
      <formula>$J$176&gt;=2</formula>
    </cfRule>
  </conditionalFormatting>
  <conditionalFormatting sqref="G176">
    <cfRule type="expression" dxfId="2132" priority="720">
      <formula>$J$176&lt;2</formula>
    </cfRule>
    <cfRule type="expression" dxfId="2131" priority="721">
      <formula>$J$176&gt;=2</formula>
    </cfRule>
  </conditionalFormatting>
  <conditionalFormatting sqref="J177">
    <cfRule type="expression" dxfId="2130" priority="718">
      <formula>$J$177&lt;2</formula>
    </cfRule>
    <cfRule type="expression" dxfId="2129" priority="719">
      <formula>$J$177&gt;=2</formula>
    </cfRule>
  </conditionalFormatting>
  <conditionalFormatting sqref="G177">
    <cfRule type="expression" dxfId="2128" priority="716">
      <formula>$J$177&lt;2</formula>
    </cfRule>
    <cfRule type="expression" dxfId="2127" priority="717">
      <formula>$J$177&gt;=2</formula>
    </cfRule>
  </conditionalFormatting>
  <conditionalFormatting sqref="J178">
    <cfRule type="expression" dxfId="2126" priority="714">
      <formula>$J$178&lt;2</formula>
    </cfRule>
    <cfRule type="expression" dxfId="2125" priority="715">
      <formula>$J$178&gt;=2</formula>
    </cfRule>
  </conditionalFormatting>
  <conditionalFormatting sqref="G178">
    <cfRule type="expression" dxfId="2124" priority="712">
      <formula>$J$178&lt;2</formula>
    </cfRule>
    <cfRule type="expression" dxfId="2123" priority="713">
      <formula>$J$178&gt;=2</formula>
    </cfRule>
  </conditionalFormatting>
  <conditionalFormatting sqref="G179 J179">
    <cfRule type="expression" dxfId="2122" priority="710">
      <formula>$J$179&lt;2</formula>
    </cfRule>
    <cfRule type="expression" dxfId="2121" priority="711">
      <formula>$J$179&gt;=2</formula>
    </cfRule>
  </conditionalFormatting>
  <conditionalFormatting sqref="G180 J180">
    <cfRule type="expression" dxfId="2120" priority="708">
      <formula>$J$180&lt;2</formula>
    </cfRule>
    <cfRule type="expression" dxfId="2119" priority="709">
      <formula>$J$180&gt;=2</formula>
    </cfRule>
  </conditionalFormatting>
  <conditionalFormatting sqref="C178:F180 K178:M180">
    <cfRule type="expression" dxfId="2118" priority="706">
      <formula>OR($J$178&lt;2,$J$179&lt;2,$J$180&lt;2,$K$178&lt;=2,$L$178&lt;=2,$M$178&lt;=2)</formula>
    </cfRule>
    <cfRule type="expression" dxfId="2117" priority="707">
      <formula>AND($J$178&gt;=2,$J$179&gt;=2,$J$180&gt;=2,$K$178&gt;2,$L$178&gt;2,$M$178&gt;2)</formula>
    </cfRule>
  </conditionalFormatting>
  <conditionalFormatting sqref="G181 J181">
    <cfRule type="expression" dxfId="2116" priority="704">
      <formula>$J$181&lt;2</formula>
    </cfRule>
    <cfRule type="expression" dxfId="2115" priority="705">
      <formula>$J$181&gt;=2</formula>
    </cfRule>
  </conditionalFormatting>
  <conditionalFormatting sqref="G182 J182">
    <cfRule type="expression" dxfId="2114" priority="702">
      <formula>$J$182&lt;2</formula>
    </cfRule>
    <cfRule type="expression" dxfId="2113" priority="703">
      <formula>$J$182&gt;=2</formula>
    </cfRule>
  </conditionalFormatting>
  <conditionalFormatting sqref="G183 J183">
    <cfRule type="expression" dxfId="2112" priority="700">
      <formula>$J$183&lt;2</formula>
    </cfRule>
    <cfRule type="expression" dxfId="2111" priority="701">
      <formula>$J$183&gt;=2</formula>
    </cfRule>
  </conditionalFormatting>
  <conditionalFormatting sqref="G184 J184">
    <cfRule type="expression" dxfId="2110" priority="698">
      <formula>$J$184&lt;2</formula>
    </cfRule>
    <cfRule type="expression" dxfId="2109" priority="699">
      <formula>$J$184&gt;=2</formula>
    </cfRule>
  </conditionalFormatting>
  <conditionalFormatting sqref="C181:F184 K181:M184">
    <cfRule type="expression" dxfId="2108" priority="696">
      <formula>OR($J$181&lt;2,$J$182&lt;2,$J$183&lt;2,$J$184&lt;2,$K$181&lt;=2,$L$181&lt;=2,$M$181&lt;=2)</formula>
    </cfRule>
    <cfRule type="expression" dxfId="2107" priority="697">
      <formula>AND($J$181&gt;=2,$J$182&gt;=2,$J$183&gt;=2,$J$184&gt;=2,$K$181&gt;2,$L$181&gt;2,$M$181&gt;2)</formula>
    </cfRule>
  </conditionalFormatting>
  <conditionalFormatting sqref="G185 J185">
    <cfRule type="expression" dxfId="2106" priority="694">
      <formula>$J$185&lt;2</formula>
    </cfRule>
    <cfRule type="expression" dxfId="2105" priority="695">
      <formula>$J$185&gt;=2</formula>
    </cfRule>
  </conditionalFormatting>
  <conditionalFormatting sqref="G186 J186">
    <cfRule type="expression" dxfId="2104" priority="692">
      <formula>$J$186&lt;3</formula>
    </cfRule>
    <cfRule type="expression" dxfId="2103" priority="693">
      <formula>$J$186&gt;=3</formula>
    </cfRule>
  </conditionalFormatting>
  <conditionalFormatting sqref="G187 J187">
    <cfRule type="expression" dxfId="2102" priority="690">
      <formula>$J$187&lt;3</formula>
    </cfRule>
    <cfRule type="expression" dxfId="2101" priority="691">
      <formula>$J$187&gt;=3</formula>
    </cfRule>
  </conditionalFormatting>
  <conditionalFormatting sqref="G188 J188">
    <cfRule type="expression" dxfId="2100" priority="688">
      <formula>$J$188&lt;2</formula>
    </cfRule>
    <cfRule type="expression" dxfId="2099" priority="689">
      <formula>$J$188&gt;=2</formula>
    </cfRule>
  </conditionalFormatting>
  <conditionalFormatting sqref="C185:F188 K185:M188">
    <cfRule type="expression" dxfId="2098" priority="686">
      <formula>OR($J$185&lt;2,$J$186&lt;3,$J$187&lt;3,$J$188&lt;2,$K$185&lt;=2.5,$L$185&lt;=2.5,$M$185&lt;=2.5)</formula>
    </cfRule>
    <cfRule type="expression" dxfId="2097" priority="687">
      <formula>AND($J$185&gt;=2,$J$186&gt;=3,$J$187&gt;=3,$J$188&gt;=2,$K$185&gt;2.5,$L$185&gt;2.5,$M$185&gt;2.5)</formula>
    </cfRule>
  </conditionalFormatting>
  <conditionalFormatting sqref="G193 J193">
    <cfRule type="expression" dxfId="2096" priority="684">
      <formula>$J$193&lt;2</formula>
    </cfRule>
    <cfRule type="expression" dxfId="2095" priority="685">
      <formula>$J$193&gt;=2</formula>
    </cfRule>
  </conditionalFormatting>
  <conditionalFormatting sqref="G194 J194">
    <cfRule type="expression" dxfId="2094" priority="682">
      <formula>$J$194&lt;2</formula>
    </cfRule>
    <cfRule type="expression" dxfId="2093" priority="683">
      <formula>$J$194&gt;=2</formula>
    </cfRule>
  </conditionalFormatting>
  <conditionalFormatting sqref="G195 J195">
    <cfRule type="expression" dxfId="2092" priority="680">
      <formula>$J$195&lt;3</formula>
    </cfRule>
    <cfRule type="expression" dxfId="2091" priority="681">
      <formula>$J$195&gt;=3</formula>
    </cfRule>
  </conditionalFormatting>
  <conditionalFormatting sqref="C193:F196 K193:M196">
    <cfRule type="expression" dxfId="2090" priority="676">
      <formula>OR($J$193&lt;2,$J$194&lt;2,$J$195&lt;3,$J$196&lt;2,$K$193&lt;=2,$L$193&lt;=2,$M$193&lt;=2)</formula>
    </cfRule>
    <cfRule type="expression" dxfId="2089" priority="677">
      <formula>AND($J$193&gt;=2,$J$194&gt;=2,$J$195&gt;=3,$J$196&gt;=2,$K$193&gt;2,$L$193&gt;2,$M$193&gt;2)</formula>
    </cfRule>
  </conditionalFormatting>
  <conditionalFormatting sqref="C193:G196 J193:M196">
    <cfRule type="expression" dxfId="2088" priority="181">
      <formula>$F$193="NE"</formula>
    </cfRule>
  </conditionalFormatting>
  <conditionalFormatting sqref="G198 J198">
    <cfRule type="expression" dxfId="2087" priority="674">
      <formula>$J$198&lt;2</formula>
    </cfRule>
    <cfRule type="expression" dxfId="2086" priority="10118">
      <formula>$J$198&gt;=2</formula>
    </cfRule>
  </conditionalFormatting>
  <conditionalFormatting sqref="J199">
    <cfRule type="expression" dxfId="2085" priority="671">
      <formula>$J$199&lt;2</formula>
    </cfRule>
    <cfRule type="expression" dxfId="2084" priority="672">
      <formula>$J$199&gt;=2</formula>
    </cfRule>
  </conditionalFormatting>
  <conditionalFormatting sqref="G199">
    <cfRule type="expression" dxfId="2083" priority="669">
      <formula>$J$199&lt;2</formula>
    </cfRule>
    <cfRule type="expression" dxfId="2082" priority="670">
      <formula>$J$199&gt;=2</formula>
    </cfRule>
  </conditionalFormatting>
  <conditionalFormatting sqref="G201 J201">
    <cfRule type="expression" dxfId="2081" priority="664">
      <formula>$J$201&lt;3</formula>
    </cfRule>
    <cfRule type="expression" dxfId="2080" priority="665">
      <formula>$J$201&gt;=3</formula>
    </cfRule>
  </conditionalFormatting>
  <conditionalFormatting sqref="G202 J202">
    <cfRule type="expression" dxfId="2079" priority="660">
      <formula>$J$202&lt;2</formula>
    </cfRule>
    <cfRule type="expression" dxfId="2078" priority="661">
      <formula>$J$202&gt;=2</formula>
    </cfRule>
  </conditionalFormatting>
  <conditionalFormatting sqref="G203 J203">
    <cfRule type="expression" dxfId="2077" priority="656">
      <formula>$J$203&lt;3</formula>
    </cfRule>
    <cfRule type="expression" dxfId="2076" priority="657">
      <formula>$J$203&gt;=3</formula>
    </cfRule>
  </conditionalFormatting>
  <conditionalFormatting sqref="G204 J204">
    <cfRule type="expression" dxfId="2075" priority="654">
      <formula>$J$204&lt;3</formula>
    </cfRule>
    <cfRule type="expression" dxfId="2074" priority="655">
      <formula>$J$204&gt;=3</formula>
    </cfRule>
  </conditionalFormatting>
  <conditionalFormatting sqref="G205 J205">
    <cfRule type="expression" dxfId="2073" priority="652">
      <formula>$J$205&lt;4</formula>
    </cfRule>
    <cfRule type="expression" dxfId="2072" priority="653">
      <formula>$J$205&gt;=4</formula>
    </cfRule>
  </conditionalFormatting>
  <conditionalFormatting sqref="C203:F205 K203:M205">
    <cfRule type="expression" dxfId="2071" priority="650">
      <formula>OR($J$203&lt;3,$J$204&lt;3,$J$205&lt;4,$K$203&lt;=3,$L$203&lt;=3,$M$203&lt;=3)</formula>
    </cfRule>
    <cfRule type="expression" dxfId="2070" priority="651">
      <formula>AND($J$203&gt;=3,$J$204&gt;=3,$J$205&gt;=4,$K$203&gt;3,$L$203&gt;3,$M$203&gt;3)</formula>
    </cfRule>
  </conditionalFormatting>
  <conditionalFormatting sqref="G206 J206">
    <cfRule type="expression" dxfId="2069" priority="648">
      <formula>$J$206&lt;3</formula>
    </cfRule>
    <cfRule type="expression" dxfId="2068" priority="649">
      <formula>$J$206&gt;=3</formula>
    </cfRule>
  </conditionalFormatting>
  <conditionalFormatting sqref="G207 J207">
    <cfRule type="expression" dxfId="2067" priority="646">
      <formula>$J$207&lt;3</formula>
    </cfRule>
    <cfRule type="expression" dxfId="2066" priority="647">
      <formula>$J$207&gt;=3</formula>
    </cfRule>
  </conditionalFormatting>
  <conditionalFormatting sqref="G208 J208">
    <cfRule type="expression" dxfId="2065" priority="644">
      <formula>$J$208&lt;2</formula>
    </cfRule>
    <cfRule type="expression" dxfId="2064" priority="645">
      <formula>$J$208&gt;=2</formula>
    </cfRule>
  </conditionalFormatting>
  <conditionalFormatting sqref="G209 J209">
    <cfRule type="expression" dxfId="2063" priority="642">
      <formula>$J$209&lt;3</formula>
    </cfRule>
    <cfRule type="expression" dxfId="2062" priority="643">
      <formula>$J$209&gt;=3</formula>
    </cfRule>
  </conditionalFormatting>
  <conditionalFormatting sqref="G210 J210">
    <cfRule type="expression" dxfId="2061" priority="640">
      <formula>$J$210&lt;3</formula>
    </cfRule>
    <cfRule type="expression" dxfId="2060" priority="641">
      <formula>$J$210&gt;=3</formula>
    </cfRule>
  </conditionalFormatting>
  <conditionalFormatting sqref="C206:F208 K206:M208">
    <cfRule type="expression" dxfId="2059" priority="638">
      <formula>OR($J$206&lt;3,$J$207&lt;3,$J$208&lt;2,$K$206&lt;=2.5,$L$206&lt;=2.5,$M$206&lt;=2.5)</formula>
    </cfRule>
    <cfRule type="expression" dxfId="2058" priority="639">
      <formula>AND($J$206&gt;=3,$J$207&gt;=3,$J$208&gt;=2,$K$206&gt;2.5,$L$206&gt;2.5,$M$206&gt;2.5)</formula>
    </cfRule>
  </conditionalFormatting>
  <conditionalFormatting sqref="K209:M210 C209:F210">
    <cfRule type="expression" dxfId="2057" priority="636">
      <formula>OR($J$209&lt;3,$J$210&lt;3,$K$209&lt;3,$L$209&lt;3,$M$209&lt;3)</formula>
    </cfRule>
    <cfRule type="expression" dxfId="2056" priority="637">
      <formula>AND($J$209&gt;=3,$J$210&gt;=3,$K$209&gt;=3,$L$209&gt;=3,$M$209&gt;=3)</formula>
    </cfRule>
  </conditionalFormatting>
  <conditionalFormatting sqref="C206:G208 J206:M208">
    <cfRule type="expression" dxfId="2055" priority="635">
      <formula>$F$206="NE"</formula>
    </cfRule>
  </conditionalFormatting>
  <conditionalFormatting sqref="C209:G210 J209:M210">
    <cfRule type="expression" dxfId="2054" priority="634">
      <formula>$F$209="NE"</formula>
    </cfRule>
  </conditionalFormatting>
  <conditionalFormatting sqref="G3 J3">
    <cfRule type="expression" dxfId="2053" priority="632">
      <formula>$J$3&gt;=3</formula>
    </cfRule>
    <cfRule type="expression" dxfId="2052" priority="633">
      <formula>$J$3&lt;3</formula>
    </cfRule>
  </conditionalFormatting>
  <conditionalFormatting sqref="C47:G47 J47:M47">
    <cfRule type="expression" dxfId="2051" priority="631">
      <formula>$F$47="NE"</formula>
    </cfRule>
  </conditionalFormatting>
  <conditionalFormatting sqref="G30 J30">
    <cfRule type="expression" dxfId="2050" priority="630">
      <formula>$J$30&lt;2</formula>
    </cfRule>
    <cfRule type="expression" dxfId="2049" priority="1057">
      <formula>$J$30&gt;=2</formula>
    </cfRule>
  </conditionalFormatting>
  <conditionalFormatting sqref="K30:M30 C30:F30">
    <cfRule type="expression" dxfId="2048" priority="628">
      <formula>OR($J$30&lt;2,$K$30&lt;2,$L$30&lt;2,$M$30&lt;2)</formula>
    </cfRule>
    <cfRule type="expression" dxfId="2047" priority="629">
      <formula>AND($J$30&gt;=2,$K$30&gt;=2,$L$30&gt;=2,$M$30&gt;=2)</formula>
    </cfRule>
  </conditionalFormatting>
  <conditionalFormatting sqref="G31 J31">
    <cfRule type="expression" dxfId="2046" priority="626">
      <formula>$J$31&lt;3</formula>
    </cfRule>
    <cfRule type="expression" dxfId="2045" priority="1056">
      <formula>$J$31&gt;=3</formula>
    </cfRule>
  </conditionalFormatting>
  <conditionalFormatting sqref="G32 J32">
    <cfRule type="expression" dxfId="2044" priority="620">
      <formula>$J$32&lt;3</formula>
    </cfRule>
    <cfRule type="expression" dxfId="2043" priority="1055">
      <formula>$J$32&gt;=3</formula>
    </cfRule>
  </conditionalFormatting>
  <conditionalFormatting sqref="G33 J33">
    <cfRule type="expression" dxfId="2042" priority="618">
      <formula>$J$33&lt;2</formula>
    </cfRule>
    <cfRule type="expression" dxfId="2041" priority="619">
      <formula>$J$33&gt;=2</formula>
    </cfRule>
  </conditionalFormatting>
  <conditionalFormatting sqref="G34 J34">
    <cfRule type="expression" dxfId="2040" priority="616">
      <formula>$J$34&lt;2</formula>
    </cfRule>
    <cfRule type="expression" dxfId="2039" priority="617">
      <formula>$J$34&gt;=2</formula>
    </cfRule>
  </conditionalFormatting>
  <conditionalFormatting sqref="K32:M34 C32:F34">
    <cfRule type="expression" dxfId="2038" priority="614">
      <formula>OR($J$32&lt;3,$J$33&lt;2,$J$34&lt;2,$K$32&lt;2.5,$L$32&lt;2.5,$M$32&lt;2.5)</formula>
    </cfRule>
    <cfRule type="expression" dxfId="2037" priority="615">
      <formula>AND($J$32&gt;=3,$J$33&gt;=2,$J$34&gt;=2,$K$32&gt;=2.5,$L$32&gt;=2.5,$M$32&gt;=2.5)</formula>
    </cfRule>
  </conditionalFormatting>
  <conditionalFormatting sqref="G35 J35">
    <cfRule type="expression" dxfId="2036" priority="612">
      <formula>$J$35&lt;3</formula>
    </cfRule>
    <cfRule type="expression" dxfId="2035" priority="1054">
      <formula>$J$35&gt;=3</formula>
    </cfRule>
  </conditionalFormatting>
  <conditionalFormatting sqref="K35:M35 C35:F35">
    <cfRule type="expression" dxfId="2034" priority="610">
      <formula>OR($J$35&lt;3,$K$35&lt;3,$L$35&lt;3,$M$35&lt;3)</formula>
    </cfRule>
    <cfRule type="expression" dxfId="2033" priority="611">
      <formula>AND($J$35&gt;=3,$K$35&gt;=3,$L$35&gt;=3,$M$35&gt;=3)</formula>
    </cfRule>
  </conditionalFormatting>
  <conditionalFormatting sqref="C44:G46 J44:M46">
    <cfRule type="expression" dxfId="2032" priority="608">
      <formula>$F$44="NE"</formula>
    </cfRule>
  </conditionalFormatting>
  <conditionalFormatting sqref="G89 J89">
    <cfRule type="expression" dxfId="2031" priority="606">
      <formula>$J$89&lt;2</formula>
    </cfRule>
    <cfRule type="expression" dxfId="2030" priority="607">
      <formula>$J$89&gt;=2</formula>
    </cfRule>
  </conditionalFormatting>
  <conditionalFormatting sqref="J90">
    <cfRule type="expression" dxfId="2029" priority="604">
      <formula>$J$90&lt;2</formula>
    </cfRule>
    <cfRule type="expression" dxfId="2028" priority="605">
      <formula>$J$90&gt;=2</formula>
    </cfRule>
  </conditionalFormatting>
  <conditionalFormatting sqref="G90">
    <cfRule type="expression" dxfId="2027" priority="602">
      <formula>$J$90&lt;2</formula>
    </cfRule>
    <cfRule type="expression" dxfId="2026" priority="603">
      <formula>$J$90&gt;=2</formula>
    </cfRule>
  </conditionalFormatting>
  <conditionalFormatting sqref="C89:M90">
    <cfRule type="expression" dxfId="2025" priority="126">
      <formula>$F$89="NE"</formula>
    </cfRule>
  </conditionalFormatting>
  <conditionalFormatting sqref="G97 J97">
    <cfRule type="expression" dxfId="2024" priority="599">
      <formula>$J$97&lt;2</formula>
    </cfRule>
    <cfRule type="expression" dxfId="2023" priority="600">
      <formula>$J$97&gt;=2</formula>
    </cfRule>
  </conditionalFormatting>
  <conditionalFormatting sqref="G98 J98">
    <cfRule type="expression" dxfId="2022" priority="597">
      <formula>$J$98&lt;3</formula>
    </cfRule>
    <cfRule type="expression" dxfId="2021" priority="598">
      <formula>$J$98&gt;=3</formula>
    </cfRule>
  </conditionalFormatting>
  <conditionalFormatting sqref="G99 J99">
    <cfRule type="expression" dxfId="2020" priority="595">
      <formula>$J$99&gt;=2</formula>
    </cfRule>
    <cfRule type="expression" dxfId="2019" priority="596">
      <formula>$J$99&lt;2</formula>
    </cfRule>
  </conditionalFormatting>
  <conditionalFormatting sqref="K98:M99 C98:F99">
    <cfRule type="expression" dxfId="2018" priority="593">
      <formula>OR($J$98&lt;3,$J$99&lt;2,$K$98&lt;2.5,$L$98&lt;2.5,$M$98&lt;2.5)</formula>
    </cfRule>
    <cfRule type="expression" dxfId="2017" priority="594">
      <formula>AND($J$98&gt;=3,$J$99&gt;=2,$K$98&gt;=2.5,$L$98&gt;=2.5,$M$98&gt;=2.5)</formula>
    </cfRule>
  </conditionalFormatting>
  <conditionalFormatting sqref="C97:G97 J97:M97">
    <cfRule type="expression" dxfId="2016" priority="592">
      <formula>$F$97="NE"</formula>
    </cfRule>
  </conditionalFormatting>
  <conditionalFormatting sqref="C98:G99 J98:M99">
    <cfRule type="expression" dxfId="2015" priority="591">
      <formula>$F$98="NE"</formula>
    </cfRule>
  </conditionalFormatting>
  <conditionalFormatting sqref="G125 J125">
    <cfRule type="expression" dxfId="2014" priority="589">
      <formula>$J$125&lt;2</formula>
    </cfRule>
    <cfRule type="expression" dxfId="2013" priority="590">
      <formula>$J$125&gt;=2</formula>
    </cfRule>
  </conditionalFormatting>
  <conditionalFormatting sqref="G126 J126">
    <cfRule type="expression" dxfId="2012" priority="577">
      <formula>$J$126&lt;2</formula>
    </cfRule>
    <cfRule type="expression" dxfId="2011" priority="582">
      <formula>$J$126&gt;=2</formula>
    </cfRule>
  </conditionalFormatting>
  <conditionalFormatting sqref="C126:M126">
    <cfRule type="expression" dxfId="2010" priority="108">
      <formula>$F$126="NE"</formula>
    </cfRule>
  </conditionalFormatting>
  <conditionalFormatting sqref="C125:G125 J125:M125">
    <cfRule type="expression" dxfId="2009" priority="575">
      <formula>$F$125="NE"</formula>
    </cfRule>
  </conditionalFormatting>
  <conditionalFormatting sqref="G132">
    <cfRule type="expression" dxfId="2008" priority="573">
      <formula>$J$132&lt;2</formula>
    </cfRule>
    <cfRule type="expression" dxfId="2007" priority="574">
      <formula>$J$132&gt;=2</formula>
    </cfRule>
  </conditionalFormatting>
  <conditionalFormatting sqref="G133 J133">
    <cfRule type="expression" dxfId="2006" priority="571">
      <formula>$J$133&lt;2</formula>
    </cfRule>
    <cfRule type="expression" dxfId="2005" priority="572">
      <formula>$J$133&gt;=2</formula>
    </cfRule>
  </conditionalFormatting>
  <conditionalFormatting sqref="G134 J134">
    <cfRule type="expression" dxfId="2004" priority="569">
      <formula>$J$134&lt;2</formula>
    </cfRule>
    <cfRule type="expression" dxfId="2003" priority="570">
      <formula>$J$134&gt;=2</formula>
    </cfRule>
  </conditionalFormatting>
  <conditionalFormatting sqref="G135 J135">
    <cfRule type="expression" dxfId="2002" priority="567">
      <formula>$J$135&lt;2</formula>
    </cfRule>
    <cfRule type="expression" dxfId="2001" priority="568">
      <formula>$J$135&gt;=2</formula>
    </cfRule>
  </conditionalFormatting>
  <conditionalFormatting sqref="K132:M135 C132:F135">
    <cfRule type="expression" dxfId="2000" priority="565">
      <formula>OR($J$132&lt;2,$J$133&lt;2,$J$134&lt;2,$J$135&lt;2,$K$132&lt;2,$L$132&lt;2,$M$132&lt;2)</formula>
    </cfRule>
    <cfRule type="expression" dxfId="1999" priority="566">
      <formula>AND($J$132&gt;=2,$J$133&gt;=2,$J$134&gt;=2,$J$135&gt;=2,$K$132&gt;=2,$L$132&gt;=2,$M$132&gt;=2)</formula>
    </cfRule>
  </conditionalFormatting>
  <conditionalFormatting sqref="G136 J136">
    <cfRule type="expression" dxfId="1998" priority="563">
      <formula>$J$136&lt;2</formula>
    </cfRule>
    <cfRule type="expression" dxfId="1997" priority="564">
      <formula>$J$136&gt;=2</formula>
    </cfRule>
  </conditionalFormatting>
  <conditionalFormatting sqref="G137 J137">
    <cfRule type="expression" dxfId="1996" priority="561">
      <formula>$J$137&lt;2</formula>
    </cfRule>
    <cfRule type="expression" dxfId="1995" priority="562">
      <formula>$J$137&gt;=2</formula>
    </cfRule>
  </conditionalFormatting>
  <conditionalFormatting sqref="J138">
    <cfRule type="expression" dxfId="1994" priority="559">
      <formula>$J$138&lt;2</formula>
    </cfRule>
    <cfRule type="expression" dxfId="1993" priority="560">
      <formula>$J$138&gt;=2</formula>
    </cfRule>
  </conditionalFormatting>
  <conditionalFormatting sqref="G138">
    <cfRule type="expression" dxfId="1992" priority="557">
      <formula>$J$138&lt;2</formula>
    </cfRule>
    <cfRule type="expression" dxfId="1991" priority="558">
      <formula>$J$138&gt;=2</formula>
    </cfRule>
  </conditionalFormatting>
  <conditionalFormatting sqref="G139 J139">
    <cfRule type="expression" dxfId="1990" priority="555">
      <formula>$J$139&lt;2</formula>
    </cfRule>
    <cfRule type="expression" dxfId="1989" priority="556">
      <formula>$J$139&gt;=2</formula>
    </cfRule>
  </conditionalFormatting>
  <conditionalFormatting sqref="G140 J140">
    <cfRule type="expression" dxfId="1988" priority="553">
      <formula>$J$140&lt;3</formula>
    </cfRule>
    <cfRule type="expression" dxfId="1987" priority="554">
      <formula>$J$140&gt;=3</formula>
    </cfRule>
  </conditionalFormatting>
  <conditionalFormatting sqref="G141 J141">
    <cfRule type="expression" dxfId="1986" priority="551">
      <formula>$J$141&lt;3</formula>
    </cfRule>
    <cfRule type="expression" dxfId="1985" priority="552">
      <formula>$J$141&gt;=3</formula>
    </cfRule>
  </conditionalFormatting>
  <conditionalFormatting sqref="K138:M141 C138:F141">
    <cfRule type="expression" dxfId="1984" priority="549">
      <formula>OR($J$138&lt;2,$J$139&lt;2,$J$140&lt;3,$J$141&lt;3,$K$138&lt;2.5,$L$138&lt;2.5,$M$138&lt;2.5)</formula>
    </cfRule>
    <cfRule type="expression" dxfId="1983" priority="550">
      <formula>AND($J$138&gt;=2,$J$139&gt;=2,$J$140&gt;=3,$J$141&gt;=3,$K$138&gt;=2.5,$L$138&gt;=2.5,$M$138&gt;=2.5)</formula>
    </cfRule>
  </conditionalFormatting>
  <conditionalFormatting sqref="C138:G141 J138:M141">
    <cfRule type="expression" dxfId="1982" priority="548">
      <formula>$F$138="NE"</formula>
    </cfRule>
  </conditionalFormatting>
  <conditionalFormatting sqref="C136:G137 J136:M137">
    <cfRule type="expression" dxfId="1981" priority="547">
      <formula>$F$136="NE"</formula>
    </cfRule>
  </conditionalFormatting>
  <conditionalFormatting sqref="C132:G135 J132:M135">
    <cfRule type="expression" dxfId="1980" priority="546">
      <formula>$F$132="NE"</formula>
    </cfRule>
  </conditionalFormatting>
  <conditionalFormatting sqref="C147:G147 J147:M147">
    <cfRule type="expression" dxfId="1979" priority="545">
      <formula>$F$147="NE"</formula>
    </cfRule>
  </conditionalFormatting>
  <conditionalFormatting sqref="C148:M148">
    <cfRule type="expression" dxfId="1978" priority="274">
      <formula>$F$148="NE"</formula>
    </cfRule>
  </conditionalFormatting>
  <conditionalFormatting sqref="G189 J189">
    <cfRule type="expression" dxfId="1977" priority="542">
      <formula>$J$189&lt;2</formula>
    </cfRule>
    <cfRule type="expression" dxfId="1976" priority="543">
      <formula>$J$189&gt;=2</formula>
    </cfRule>
  </conditionalFormatting>
  <conditionalFormatting sqref="G192 J192">
    <cfRule type="expression" dxfId="1975" priority="538">
      <formula>$J$192&lt;3</formula>
    </cfRule>
    <cfRule type="expression" dxfId="1974" priority="539">
      <formula>$J$192&gt;=3</formula>
    </cfRule>
  </conditionalFormatting>
  <conditionalFormatting sqref="K189:M192 C189:F192">
    <cfRule type="expression" dxfId="1973" priority="536">
      <formula>OR($J$189&lt;2,$J$190&lt;2,$J$191&lt;2,$J$192&lt;3,$K$189&lt;=2,$L$189&lt;=2,$M$189&lt;=2)</formula>
    </cfRule>
    <cfRule type="expression" dxfId="1972" priority="537">
      <formula>AND($J$189&gt;=2,$J$190&gt;=2,$J$191&gt;=2,$J$192&gt;=3,$K$189&gt;2,$L$189&gt;2,$M$189&gt;2)</formula>
    </cfRule>
  </conditionalFormatting>
  <conditionalFormatting sqref="C189:M192">
    <cfRule type="expression" dxfId="1971" priority="41">
      <formula>$F$189="NE"</formula>
    </cfRule>
  </conditionalFormatting>
  <conditionalFormatting sqref="C17:G17 J17:M17">
    <cfRule type="expression" dxfId="1970" priority="534">
      <formula>$F$17="NE"</formula>
    </cfRule>
  </conditionalFormatting>
  <conditionalFormatting sqref="C14:G16 J14:M16">
    <cfRule type="expression" dxfId="1969" priority="22">
      <formula>$F$14="NE"</formula>
    </cfRule>
  </conditionalFormatting>
  <conditionalFormatting sqref="H18:I20">
    <cfRule type="expression" dxfId="1968" priority="499">
      <formula>$F$18="NE"</formula>
    </cfRule>
  </conditionalFormatting>
  <conditionalFormatting sqref="H4:I4">
    <cfRule type="expression" dxfId="1967" priority="528">
      <formula>$J$4&lt;2</formula>
    </cfRule>
    <cfRule type="expression" dxfId="1966" priority="529">
      <formula>$J$4&gt;=2</formula>
    </cfRule>
  </conditionalFormatting>
  <conditionalFormatting sqref="H5:I5">
    <cfRule type="expression" dxfId="1965" priority="526">
      <formula>$J$5&lt;2</formula>
    </cfRule>
    <cfRule type="expression" dxfId="1964" priority="527">
      <formula>$J$5&gt;=2</formula>
    </cfRule>
  </conditionalFormatting>
  <conditionalFormatting sqref="H12:I12">
    <cfRule type="expression" dxfId="1963" priority="522">
      <formula>$J$12&gt;=2</formula>
    </cfRule>
    <cfRule type="expression" dxfId="1962" priority="523">
      <formula>$J$12&lt;2</formula>
    </cfRule>
  </conditionalFormatting>
  <conditionalFormatting sqref="H13:I13">
    <cfRule type="expression" dxfId="1961" priority="505">
      <formula>$F$13="NE"</formula>
    </cfRule>
  </conditionalFormatting>
  <conditionalFormatting sqref="H10:I10">
    <cfRule type="expression" dxfId="1960" priority="511">
      <formula>$F$10="NE"</formula>
    </cfRule>
  </conditionalFormatting>
  <conditionalFormatting sqref="H11:I11">
    <cfRule type="expression" dxfId="1959" priority="507">
      <formula>$F$11="NE"</formula>
    </cfRule>
  </conditionalFormatting>
  <conditionalFormatting sqref="H16:I16">
    <cfRule type="expression" dxfId="1958" priority="513">
      <formula>$J$16&lt;2</formula>
    </cfRule>
    <cfRule type="expression" dxfId="1957" priority="515">
      <formula>$J$16&gt;=2</formula>
    </cfRule>
  </conditionalFormatting>
  <conditionalFormatting sqref="H10:I10">
    <cfRule type="expression" dxfId="1956" priority="512">
      <formula>$J$10&lt;3</formula>
    </cfRule>
    <cfRule type="expression" dxfId="1955" priority="520">
      <formula>$J$10&gt;=3</formula>
    </cfRule>
  </conditionalFormatting>
  <conditionalFormatting sqref="H17:I17">
    <cfRule type="expression" dxfId="1954" priority="509">
      <formula>$J$17&lt;2</formula>
    </cfRule>
    <cfRule type="expression" dxfId="1953" priority="510">
      <formula>$J$17&gt;=2</formula>
    </cfRule>
  </conditionalFormatting>
  <conditionalFormatting sqref="H11:I11">
    <cfRule type="expression" dxfId="1952" priority="508">
      <formula>$J$11&lt;2</formula>
    </cfRule>
    <cfRule type="expression" dxfId="1951" priority="519">
      <formula>$J$11&gt;=2</formula>
    </cfRule>
  </conditionalFormatting>
  <conditionalFormatting sqref="H13:I13">
    <cfRule type="expression" dxfId="1950" priority="506">
      <formula>$J$13&lt;2</formula>
    </cfRule>
    <cfRule type="expression" dxfId="1949" priority="521">
      <formula>$J$13&gt;=2</formula>
    </cfRule>
  </conditionalFormatting>
  <conditionalFormatting sqref="H18:I18">
    <cfRule type="expression" dxfId="1948" priority="504">
      <formula>$J$18&lt;2</formula>
    </cfRule>
    <cfRule type="expression" dxfId="1947" priority="532">
      <formula>$J$18&gt;=2</formula>
    </cfRule>
  </conditionalFormatting>
  <conditionalFormatting sqref="H19:I19">
    <cfRule type="expression" dxfId="1946" priority="502">
      <formula>$J$19&lt;2</formula>
    </cfRule>
    <cfRule type="expression" dxfId="1945" priority="503">
      <formula>$J$19&gt;=2</formula>
    </cfRule>
  </conditionalFormatting>
  <conditionalFormatting sqref="H20:I20">
    <cfRule type="expression" dxfId="1944" priority="500">
      <formula>$J$20&lt;2</formula>
    </cfRule>
    <cfRule type="expression" dxfId="1943" priority="501">
      <formula>$J$20&gt;=2</formula>
    </cfRule>
  </conditionalFormatting>
  <conditionalFormatting sqref="H21:I21">
    <cfRule type="expression" dxfId="1942" priority="497">
      <formula>$J$21&lt;2</formula>
    </cfRule>
    <cfRule type="expression" dxfId="1941" priority="498">
      <formula>$J$21&gt;=2</formula>
    </cfRule>
  </conditionalFormatting>
  <conditionalFormatting sqref="H22:I22">
    <cfRule type="expression" dxfId="1940" priority="495">
      <formula>$J$22&gt;=2</formula>
    </cfRule>
    <cfRule type="expression" dxfId="1939" priority="496">
      <formula>$J$22&lt;2</formula>
    </cfRule>
  </conditionalFormatting>
  <conditionalFormatting sqref="H23:I23">
    <cfRule type="expression" dxfId="1938" priority="493">
      <formula>$J$23&lt;2</formula>
    </cfRule>
    <cfRule type="expression" dxfId="1937" priority="494">
      <formula>$J$23&gt;=2</formula>
    </cfRule>
  </conditionalFormatting>
  <conditionalFormatting sqref="H24:I24">
    <cfRule type="expression" dxfId="1936" priority="489">
      <formula>$J$24&lt;3</formula>
    </cfRule>
    <cfRule type="expression" dxfId="1935" priority="490">
      <formula>$J$24&gt;=3</formula>
    </cfRule>
  </conditionalFormatting>
  <conditionalFormatting sqref="H26:I26">
    <cfRule type="expression" dxfId="1934" priority="485">
      <formula>$J$26&lt;2</formula>
    </cfRule>
    <cfRule type="expression" dxfId="1933" priority="486">
      <formula>$J$26&gt;=2</formula>
    </cfRule>
  </conditionalFormatting>
  <conditionalFormatting sqref="H27:I27">
    <cfRule type="expression" dxfId="1932" priority="483">
      <formula>$J$27&lt;2</formula>
    </cfRule>
    <cfRule type="expression" dxfId="1931" priority="484">
      <formula>$J$27&gt;=2</formula>
    </cfRule>
  </conditionalFormatting>
  <conditionalFormatting sqref="H28:I28">
    <cfRule type="expression" dxfId="1930" priority="481">
      <formula>$J$28&lt;2</formula>
    </cfRule>
    <cfRule type="expression" dxfId="1929" priority="482">
      <formula>$J$28&gt;=2</formula>
    </cfRule>
  </conditionalFormatting>
  <conditionalFormatting sqref="H29:I29">
    <cfRule type="expression" dxfId="1928" priority="479">
      <formula>$J$29&lt;2</formula>
    </cfRule>
    <cfRule type="expression" dxfId="1927" priority="480">
      <formula>$J$29&gt;=2</formula>
    </cfRule>
  </conditionalFormatting>
  <conditionalFormatting sqref="H30:I30">
    <cfRule type="expression" dxfId="1926" priority="143">
      <formula>$F$30="NE"</formula>
    </cfRule>
  </conditionalFormatting>
  <conditionalFormatting sqref="H31:I31">
    <cfRule type="expression" dxfId="1925" priority="139">
      <formula>$F$31="NE"</formula>
    </cfRule>
  </conditionalFormatting>
  <conditionalFormatting sqref="H32:I34">
    <cfRule type="expression" dxfId="1924" priority="133">
      <formula>$F$32="NE"</formula>
    </cfRule>
  </conditionalFormatting>
  <conditionalFormatting sqref="H35:I35">
    <cfRule type="expression" dxfId="1923" priority="131">
      <formula>$F$35="NE"</formula>
    </cfRule>
  </conditionalFormatting>
  <conditionalFormatting sqref="H36:I36">
    <cfRule type="expression" dxfId="1922" priority="473">
      <formula>$J$36&lt;2</formula>
    </cfRule>
    <cfRule type="expression" dxfId="1921" priority="474">
      <formula>$J$36&gt;=2</formula>
    </cfRule>
  </conditionalFormatting>
  <conditionalFormatting sqref="H37:I37">
    <cfRule type="expression" dxfId="1920" priority="469">
      <formula>$J$37&lt;3</formula>
    </cfRule>
    <cfRule type="expression" dxfId="1919" priority="470">
      <formula>$J$37&gt;=3</formula>
    </cfRule>
  </conditionalFormatting>
  <conditionalFormatting sqref="H38:I38">
    <cfRule type="expression" dxfId="1918" priority="467">
      <formula>$J$38&lt;2</formula>
    </cfRule>
    <cfRule type="expression" dxfId="1917" priority="468">
      <formula>$J$38&gt;=2</formula>
    </cfRule>
  </conditionalFormatting>
  <conditionalFormatting sqref="H39:I39">
    <cfRule type="expression" dxfId="1916" priority="465">
      <formula>$J$39&lt;2</formula>
    </cfRule>
    <cfRule type="expression" dxfId="1915" priority="466">
      <formula>$J$39&gt;=2</formula>
    </cfRule>
  </conditionalFormatting>
  <conditionalFormatting sqref="H40:I40">
    <cfRule type="expression" dxfId="1914" priority="463">
      <formula>$J$40&lt;2</formula>
    </cfRule>
    <cfRule type="expression" dxfId="1913" priority="464">
      <formula>$J$40&gt;=2</formula>
    </cfRule>
  </conditionalFormatting>
  <conditionalFormatting sqref="H41:I41">
    <cfRule type="expression" dxfId="1912" priority="461">
      <formula>$J$41&gt;=2</formula>
    </cfRule>
    <cfRule type="expression" dxfId="1911" priority="462">
      <formula>$J$41&lt;2</formula>
    </cfRule>
  </conditionalFormatting>
  <conditionalFormatting sqref="H42:I42">
    <cfRule type="expression" dxfId="1910" priority="459">
      <formula>$J$42&lt;3</formula>
    </cfRule>
    <cfRule type="expression" dxfId="1909" priority="460">
      <formula>$J$42&gt;=3</formula>
    </cfRule>
  </conditionalFormatting>
  <conditionalFormatting sqref="H43:I43">
    <cfRule type="expression" dxfId="1908" priority="457">
      <formula>$J$43&lt;3</formula>
    </cfRule>
    <cfRule type="expression" dxfId="1907" priority="458">
      <formula>$J$43&gt;=3</formula>
    </cfRule>
  </conditionalFormatting>
  <conditionalFormatting sqref="H48:I48">
    <cfRule type="expression" dxfId="1906" priority="446">
      <formula>$F$48="NE"</formula>
    </cfRule>
  </conditionalFormatting>
  <conditionalFormatting sqref="H44:I44">
    <cfRule type="expression" dxfId="1905" priority="454">
      <formula>$J$44&lt;3</formula>
    </cfRule>
    <cfRule type="expression" dxfId="1904" priority="455">
      <formula>$J$44&gt;=3</formula>
    </cfRule>
  </conditionalFormatting>
  <conditionalFormatting sqref="H45:I45">
    <cfRule type="expression" dxfId="1903" priority="452">
      <formula>$J$45&lt;2</formula>
    </cfRule>
    <cfRule type="expression" dxfId="1902" priority="453">
      <formula>$J$45&gt;=2</formula>
    </cfRule>
  </conditionalFormatting>
  <conditionalFormatting sqref="H46:I46">
    <cfRule type="expression" dxfId="1901" priority="450">
      <formula>$J$46&lt;2</formula>
    </cfRule>
    <cfRule type="expression" dxfId="1900" priority="451">
      <formula>$J$46&gt;=2</formula>
    </cfRule>
  </conditionalFormatting>
  <conditionalFormatting sqref="H47:I47">
    <cfRule type="expression" dxfId="1899" priority="448">
      <formula>$J$47&lt;2</formula>
    </cfRule>
    <cfRule type="expression" dxfId="1898" priority="449">
      <formula>$J$47&gt;=2</formula>
    </cfRule>
  </conditionalFormatting>
  <conditionalFormatting sqref="H48:I48">
    <cfRule type="expression" dxfId="1897" priority="447">
      <formula>$J$48&lt;3</formula>
    </cfRule>
    <cfRule type="expression" dxfId="1896" priority="456">
      <formula>$J$48&gt;=3</formula>
    </cfRule>
  </conditionalFormatting>
  <conditionalFormatting sqref="H55:I55">
    <cfRule type="expression" dxfId="1895" priority="442">
      <formula>$J$55&lt;2</formula>
    </cfRule>
    <cfRule type="expression" dxfId="1894" priority="443">
      <formula>$J$55&gt;=2</formula>
    </cfRule>
  </conditionalFormatting>
  <conditionalFormatting sqref="H56:I56">
    <cfRule type="expression" dxfId="1893" priority="438">
      <formula>$J$56&lt;2</formula>
    </cfRule>
    <cfRule type="expression" dxfId="1892" priority="439">
      <formula>$J$56&gt;=2</formula>
    </cfRule>
  </conditionalFormatting>
  <conditionalFormatting sqref="H57:I57">
    <cfRule type="expression" dxfId="1891" priority="436">
      <formula>$J$57&lt;2</formula>
    </cfRule>
    <cfRule type="expression" dxfId="1890" priority="437">
      <formula>$J$57&gt;=2</formula>
    </cfRule>
  </conditionalFormatting>
  <conditionalFormatting sqref="H62:I62">
    <cfRule type="expression" dxfId="1889" priority="430">
      <formula>$J$62&lt;3</formula>
    </cfRule>
    <cfRule type="expression" dxfId="1888" priority="431">
      <formula>$J$62&gt;=3</formula>
    </cfRule>
  </conditionalFormatting>
  <conditionalFormatting sqref="H63:I63">
    <cfRule type="expression" dxfId="1887" priority="428">
      <formula>$J$63&lt;2</formula>
    </cfRule>
    <cfRule type="expression" dxfId="1886" priority="429">
      <formula>$J$63&gt;=2</formula>
    </cfRule>
  </conditionalFormatting>
  <conditionalFormatting sqref="H64:I64">
    <cfRule type="expression" dxfId="1885" priority="426">
      <formula>$J$64&lt;3</formula>
    </cfRule>
    <cfRule type="expression" dxfId="1884" priority="427">
      <formula>$J$64&gt;=3</formula>
    </cfRule>
  </conditionalFormatting>
  <conditionalFormatting sqref="H65:I65">
    <cfRule type="expression" dxfId="1883" priority="424">
      <formula>$J$65&lt;2</formula>
    </cfRule>
    <cfRule type="expression" dxfId="1882" priority="425">
      <formula>$J$65&gt;=2</formula>
    </cfRule>
  </conditionalFormatting>
  <conditionalFormatting sqref="H70:I71">
    <cfRule type="expression" dxfId="1881" priority="412">
      <formula>$F$70="NE"</formula>
    </cfRule>
  </conditionalFormatting>
  <conditionalFormatting sqref="H72:I74">
    <cfRule type="expression" dxfId="1880" priority="406">
      <formula>$F$72="NE"</formula>
    </cfRule>
  </conditionalFormatting>
  <conditionalFormatting sqref="H69:I69">
    <cfRule type="expression" dxfId="1879" priority="421">
      <formula>$J$69&lt;3</formula>
    </cfRule>
    <cfRule type="expression" dxfId="1878" priority="969">
      <formula>$J$69&gt;=3</formula>
    </cfRule>
  </conditionalFormatting>
  <conditionalFormatting sqref="H70:I70">
    <cfRule type="expression" dxfId="1877" priority="415">
      <formula>$J$70&lt;3</formula>
    </cfRule>
    <cfRule type="expression" dxfId="1876" priority="420">
      <formula>$J$70&gt;=3</formula>
    </cfRule>
  </conditionalFormatting>
  <conditionalFormatting sqref="H71:I71">
    <cfRule type="expression" dxfId="1875" priority="413">
      <formula>$J$71&lt;2</formula>
    </cfRule>
    <cfRule type="expression" dxfId="1874" priority="414">
      <formula>$J$71&gt;=2</formula>
    </cfRule>
  </conditionalFormatting>
  <conditionalFormatting sqref="H72:I72">
    <cfRule type="expression" dxfId="1873" priority="411">
      <formula>$J$72&lt;2</formula>
    </cfRule>
    <cfRule type="expression" dxfId="1872" priority="419">
      <formula>$J$72&gt;=2</formula>
    </cfRule>
  </conditionalFormatting>
  <conditionalFormatting sqref="H73:I73">
    <cfRule type="expression" dxfId="1871" priority="408">
      <formula>$J$73&lt;2</formula>
    </cfRule>
    <cfRule type="expression" dxfId="1870" priority="410">
      <formula>$J$73&gt;=2</formula>
    </cfRule>
  </conditionalFormatting>
  <conditionalFormatting sqref="H74:I74">
    <cfRule type="expression" dxfId="1869" priority="407">
      <formula>$J$74&lt;2</formula>
    </cfRule>
    <cfRule type="expression" dxfId="1868" priority="409">
      <formula>$J$74&gt;=2</formula>
    </cfRule>
  </conditionalFormatting>
  <conditionalFormatting sqref="H75:I75">
    <cfRule type="expression" dxfId="1867" priority="404">
      <formula>$J$75&lt;2</formula>
    </cfRule>
    <cfRule type="expression" dxfId="1866" priority="405">
      <formula>$J$75&gt;=2</formula>
    </cfRule>
  </conditionalFormatting>
  <conditionalFormatting sqref="H76:I76">
    <cfRule type="expression" dxfId="1865" priority="402">
      <formula>$J$76&gt;=3</formula>
    </cfRule>
    <cfRule type="expression" dxfId="1864" priority="403">
      <formula>$J$76&lt;3</formula>
    </cfRule>
  </conditionalFormatting>
  <conditionalFormatting sqref="H77:I77">
    <cfRule type="expression" dxfId="1863" priority="400">
      <formula>$J$77&lt;2</formula>
    </cfRule>
    <cfRule type="expression" dxfId="1862" priority="401">
      <formula>$J$77&gt;=2</formula>
    </cfRule>
  </conditionalFormatting>
  <conditionalFormatting sqref="H78:I78">
    <cfRule type="expression" dxfId="1861" priority="398">
      <formula>$J$78&lt;2</formula>
    </cfRule>
    <cfRule type="expression" dxfId="1860" priority="399">
      <formula>$J$78&gt;=2</formula>
    </cfRule>
  </conditionalFormatting>
  <conditionalFormatting sqref="H79:I79">
    <cfRule type="expression" dxfId="1859" priority="396">
      <formula>$J$79&lt;2</formula>
    </cfRule>
    <cfRule type="expression" dxfId="1858" priority="397">
      <formula>$J$79&gt;=2</formula>
    </cfRule>
  </conditionalFormatting>
  <conditionalFormatting sqref="H80:I80">
    <cfRule type="expression" dxfId="1857" priority="394">
      <formula>$J$80&lt;2</formula>
    </cfRule>
    <cfRule type="expression" dxfId="1856" priority="395">
      <formula>$J$80&gt;=2</formula>
    </cfRule>
  </conditionalFormatting>
  <conditionalFormatting sqref="H81:I81">
    <cfRule type="expression" dxfId="1855" priority="392">
      <formula>$J$81&lt;2</formula>
    </cfRule>
    <cfRule type="expression" dxfId="1854" priority="393">
      <formula>$J$81&gt;=2</formula>
    </cfRule>
  </conditionalFormatting>
  <conditionalFormatting sqref="G82:J82">
    <cfRule type="expression" dxfId="1853" priority="391">
      <formula>$J$82&lt;3</formula>
    </cfRule>
    <cfRule type="expression" dxfId="1852" priority="934">
      <formula>$J$82&gt;=3</formula>
    </cfRule>
  </conditionalFormatting>
  <conditionalFormatting sqref="H83:I83">
    <cfRule type="expression" dxfId="1851" priority="389">
      <formula>$J$83&lt;2</formula>
    </cfRule>
    <cfRule type="expression" dxfId="1850" priority="390">
      <formula>$J$83&gt;=2</formula>
    </cfRule>
  </conditionalFormatting>
  <conditionalFormatting sqref="H85:I85">
    <cfRule type="expression" dxfId="1849" priority="387">
      <formula>$J$85&lt;2</formula>
    </cfRule>
    <cfRule type="expression" dxfId="1848" priority="388">
      <formula>$J$85&gt;=2</formula>
    </cfRule>
  </conditionalFormatting>
  <conditionalFormatting sqref="H88:I88">
    <cfRule type="expression" dxfId="1847" priority="383">
      <formula>$J$88&lt;2</formula>
    </cfRule>
    <cfRule type="expression" dxfId="1846" priority="384">
      <formula>$J$88&gt;=2</formula>
    </cfRule>
  </conditionalFormatting>
  <conditionalFormatting sqref="H91:I91">
    <cfRule type="expression" dxfId="1845" priority="381">
      <formula>$J$91&lt;2</formula>
    </cfRule>
    <cfRule type="expression" dxfId="1844" priority="382">
      <formula>$J$91&gt;=2</formula>
    </cfRule>
  </conditionalFormatting>
  <conditionalFormatting sqref="H92:I92">
    <cfRule type="expression" dxfId="1843" priority="379">
      <formula>$J$92&lt;3</formula>
    </cfRule>
    <cfRule type="expression" dxfId="1842" priority="380">
      <formula>$J$92&gt;=3</formula>
    </cfRule>
  </conditionalFormatting>
  <conditionalFormatting sqref="H93:I93">
    <cfRule type="expression" dxfId="1841" priority="377">
      <formula>$J$93&lt;2</formula>
    </cfRule>
    <cfRule type="expression" dxfId="1840" priority="378">
      <formula>$J$93&gt;=2</formula>
    </cfRule>
  </conditionalFormatting>
  <conditionalFormatting sqref="H94:I94">
    <cfRule type="expression" dxfId="1839" priority="376">
      <formula>$J$94&lt;2</formula>
    </cfRule>
    <cfRule type="expression" dxfId="1838" priority="901">
      <formula>$J$94&gt;=2</formula>
    </cfRule>
  </conditionalFormatting>
  <conditionalFormatting sqref="H95:I95">
    <cfRule type="expression" dxfId="1837" priority="374">
      <formula>$J$95&lt;2</formula>
    </cfRule>
    <cfRule type="expression" dxfId="1836" priority="375">
      <formula>$J$95&gt;=2</formula>
    </cfRule>
  </conditionalFormatting>
  <conditionalFormatting sqref="H96:I96">
    <cfRule type="expression" dxfId="1835" priority="370">
      <formula>$J$96&gt;=3</formula>
    </cfRule>
    <cfRule type="expression" dxfId="1834" priority="373">
      <formula>$J$96&lt;3</formula>
    </cfRule>
  </conditionalFormatting>
  <conditionalFormatting sqref="H101:I101">
    <cfRule type="expression" dxfId="1833" priority="360">
      <formula>$J$101&lt;2</formula>
    </cfRule>
    <cfRule type="expression" dxfId="1832" priority="361">
      <formula>$J$101&gt;=2</formula>
    </cfRule>
  </conditionalFormatting>
  <conditionalFormatting sqref="H102:I102">
    <cfRule type="expression" dxfId="1831" priority="358">
      <formula>$J$102&lt;3</formula>
    </cfRule>
    <cfRule type="expression" dxfId="1830" priority="359">
      <formula>$J$102&gt;=3</formula>
    </cfRule>
  </conditionalFormatting>
  <conditionalFormatting sqref="H103:I103">
    <cfRule type="expression" dxfId="1829" priority="356">
      <formula>$J$103&lt;2</formula>
    </cfRule>
    <cfRule type="expression" dxfId="1828" priority="357">
      <formula>$J$103&gt;=2</formula>
    </cfRule>
  </conditionalFormatting>
  <conditionalFormatting sqref="H104:I104">
    <cfRule type="expression" dxfId="1827" priority="352">
      <formula>$J$104&lt;2</formula>
    </cfRule>
    <cfRule type="expression" dxfId="1826" priority="353">
      <formula>$J$104&gt;=2</formula>
    </cfRule>
  </conditionalFormatting>
  <conditionalFormatting sqref="H105:I105">
    <cfRule type="expression" dxfId="1825" priority="350">
      <formula>$J$105&lt;2</formula>
    </cfRule>
    <cfRule type="expression" dxfId="1824" priority="351">
      <formula>$J$105&gt;=2</formula>
    </cfRule>
  </conditionalFormatting>
  <conditionalFormatting sqref="H106:I106">
    <cfRule type="expression" dxfId="1823" priority="348">
      <formula>$J$106&lt;2</formula>
    </cfRule>
    <cfRule type="expression" dxfId="1822" priority="349">
      <formula>$J$106&gt;=2</formula>
    </cfRule>
  </conditionalFormatting>
  <conditionalFormatting sqref="H104:I104">
    <cfRule type="expression" dxfId="1821" priority="347">
      <formula>$F$104="NE"</formula>
    </cfRule>
  </conditionalFormatting>
  <conditionalFormatting sqref="H105:I106">
    <cfRule type="expression" dxfId="1820" priority="346">
      <formula>$F$105="NE"</formula>
    </cfRule>
  </conditionalFormatting>
  <conditionalFormatting sqref="H107:I107">
    <cfRule type="expression" dxfId="1819" priority="344">
      <formula>$J$107&lt;2</formula>
    </cfRule>
    <cfRule type="expression" dxfId="1818" priority="345">
      <formula>$J$107&gt;=2</formula>
    </cfRule>
  </conditionalFormatting>
  <conditionalFormatting sqref="H108:I108">
    <cfRule type="expression" dxfId="1817" priority="342">
      <formula>$J$108&lt;2</formula>
    </cfRule>
    <cfRule type="expression" dxfId="1816" priority="343">
      <formula>$J$108&gt;=2</formula>
    </cfRule>
  </conditionalFormatting>
  <conditionalFormatting sqref="H109:I109">
    <cfRule type="expression" dxfId="1815" priority="340">
      <formula>$J$109&lt;2</formula>
    </cfRule>
    <cfRule type="expression" dxfId="1814" priority="341">
      <formula>$J$109&gt;=2</formula>
    </cfRule>
  </conditionalFormatting>
  <conditionalFormatting sqref="H110:I110">
    <cfRule type="expression" dxfId="1813" priority="338">
      <formula>$J$110&lt;2</formula>
    </cfRule>
    <cfRule type="expression" dxfId="1812" priority="339">
      <formula>$J$110&gt;=2</formula>
    </cfRule>
  </conditionalFormatting>
  <conditionalFormatting sqref="H112:I112">
    <cfRule type="expression" dxfId="1811" priority="334">
      <formula>$J$112&lt;2</formula>
    </cfRule>
    <cfRule type="expression" dxfId="1810" priority="335">
      <formula>$J$112&gt;=2</formula>
    </cfRule>
  </conditionalFormatting>
  <conditionalFormatting sqref="H113:I113">
    <cfRule type="expression" dxfId="1809" priority="332">
      <formula>$J$113&lt;3</formula>
    </cfRule>
    <cfRule type="expression" dxfId="1808" priority="333">
      <formula>$J$113&gt;=3</formula>
    </cfRule>
  </conditionalFormatting>
  <conditionalFormatting sqref="H114:I114">
    <cfRule type="expression" dxfId="1807" priority="330">
      <formula>$J$114&lt;3</formula>
    </cfRule>
    <cfRule type="expression" dxfId="1806" priority="331">
      <formula>$J$114&gt;=3</formula>
    </cfRule>
  </conditionalFormatting>
  <conditionalFormatting sqref="H115:I115">
    <cfRule type="expression" dxfId="1805" priority="326">
      <formula>$J$115&lt;2</formula>
    </cfRule>
    <cfRule type="expression" dxfId="1804" priority="327">
      <formula>$J$115&gt;=2</formula>
    </cfRule>
  </conditionalFormatting>
  <conditionalFormatting sqref="H115:I115">
    <cfRule type="expression" dxfId="1803" priority="323">
      <formula>$F$115="NE"</formula>
    </cfRule>
  </conditionalFormatting>
  <conditionalFormatting sqref="H116:I116">
    <cfRule type="expression" dxfId="1802" priority="321">
      <formula>$J$116&lt;2</formula>
    </cfRule>
    <cfRule type="expression" dxfId="1801" priority="322">
      <formula>$J$116&gt;=2</formula>
    </cfRule>
  </conditionalFormatting>
  <conditionalFormatting sqref="H116:I117">
    <cfRule type="expression" dxfId="1800" priority="316">
      <formula>$F$116="NE"</formula>
    </cfRule>
  </conditionalFormatting>
  <conditionalFormatting sqref="H119:I119">
    <cfRule type="expression" dxfId="1799" priority="314">
      <formula>$J$119&lt;3</formula>
    </cfRule>
    <cfRule type="expression" dxfId="1798" priority="315">
      <formula>$J$119&gt;=3</formula>
    </cfRule>
  </conditionalFormatting>
  <conditionalFormatting sqref="H120:I120">
    <cfRule type="expression" dxfId="1797" priority="312">
      <formula>$J$120&lt;2</formula>
    </cfRule>
    <cfRule type="expression" dxfId="1796" priority="313">
      <formula>$J$120&gt;=2</formula>
    </cfRule>
  </conditionalFormatting>
  <conditionalFormatting sqref="H121:I121">
    <cfRule type="expression" dxfId="1795" priority="310">
      <formula>$J$121&lt;2</formula>
    </cfRule>
    <cfRule type="expression" dxfId="1794" priority="311">
      <formula>$J$121&gt;=2</formula>
    </cfRule>
  </conditionalFormatting>
  <conditionalFormatting sqref="H124:I124">
    <cfRule type="expression" dxfId="1793" priority="304">
      <formula>$J$124&lt;3</formula>
    </cfRule>
    <cfRule type="expression" dxfId="1792" priority="305">
      <formula>$J$124&gt;=3</formula>
    </cfRule>
  </conditionalFormatting>
  <conditionalFormatting sqref="H127:I127">
    <cfRule type="expression" dxfId="1791" priority="302">
      <formula>$J$127&lt;2</formula>
    </cfRule>
    <cfRule type="expression" dxfId="1790" priority="303">
      <formula>$J$127&gt;=2</formula>
    </cfRule>
  </conditionalFormatting>
  <conditionalFormatting sqref="H128:I128">
    <cfRule type="expression" dxfId="1789" priority="300">
      <formula>$J$128&lt;2</formula>
    </cfRule>
    <cfRule type="expression" dxfId="1788" priority="301">
      <formula>$J$128&gt;=2</formula>
    </cfRule>
  </conditionalFormatting>
  <conditionalFormatting sqref="H129:I129">
    <cfRule type="expression" dxfId="1787" priority="298">
      <formula>$J$129&lt;3</formula>
    </cfRule>
    <cfRule type="expression" dxfId="1786" priority="299">
      <formula>$J$129&gt;=3</formula>
    </cfRule>
  </conditionalFormatting>
  <conditionalFormatting sqref="H130:I130">
    <cfRule type="expression" dxfId="1785" priority="296">
      <formula>$J$130&lt;3</formula>
    </cfRule>
    <cfRule type="expression" dxfId="1784" priority="297">
      <formula>$J$130&gt;=3</formula>
    </cfRule>
  </conditionalFormatting>
  <conditionalFormatting sqref="H131:I131">
    <cfRule type="expression" dxfId="1783" priority="294">
      <formula>$J$131&lt;2</formula>
    </cfRule>
    <cfRule type="expression" dxfId="1782" priority="295">
      <formula>$J$131&gt;=2</formula>
    </cfRule>
  </conditionalFormatting>
  <conditionalFormatting sqref="H142:I142">
    <cfRule type="expression" dxfId="1781" priority="292">
      <formula>$J$142&lt;2</formula>
    </cfRule>
    <cfRule type="expression" dxfId="1780" priority="293">
      <formula>$J$142&gt;=2</formula>
    </cfRule>
  </conditionalFormatting>
  <conditionalFormatting sqref="H143:I143">
    <cfRule type="expression" dxfId="1779" priority="290">
      <formula>$J$143&lt;3</formula>
    </cfRule>
    <cfRule type="expression" dxfId="1778" priority="291">
      <formula>$J$143&gt;=3</formula>
    </cfRule>
  </conditionalFormatting>
  <conditionalFormatting sqref="H145:I145">
    <cfRule type="expression" dxfId="1777" priority="284">
      <formula>$J$145&lt;2</formula>
    </cfRule>
    <cfRule type="expression" dxfId="1776" priority="285">
      <formula>$J$145&gt;=2</formula>
    </cfRule>
  </conditionalFormatting>
  <conditionalFormatting sqref="H147:I147">
    <cfRule type="expression" dxfId="1775" priority="278">
      <formula>$J$147&lt;4</formula>
    </cfRule>
    <cfRule type="expression" dxfId="1774" priority="279">
      <formula>$J$147&gt;=4</formula>
    </cfRule>
  </conditionalFormatting>
  <conditionalFormatting sqref="H148:I148">
    <cfRule type="expression" dxfId="1773" priority="277">
      <formula>$J$148&lt;2</formula>
    </cfRule>
    <cfRule type="expression" dxfId="1772" priority="544">
      <formula>$J$148&gt;=2</formula>
    </cfRule>
  </conditionalFormatting>
  <conditionalFormatting sqref="H149:I149">
    <cfRule type="expression" dxfId="1771" priority="272">
      <formula>$J$149&lt;2</formula>
    </cfRule>
    <cfRule type="expression" dxfId="1770" priority="273">
      <formula>$J$149&gt;=2</formula>
    </cfRule>
  </conditionalFormatting>
  <conditionalFormatting sqref="H150:I150">
    <cfRule type="expression" dxfId="1769" priority="270">
      <formula>$J$150&lt;3</formula>
    </cfRule>
    <cfRule type="expression" dxfId="1768" priority="271">
      <formula>$J$150&gt;=3</formula>
    </cfRule>
  </conditionalFormatting>
  <conditionalFormatting sqref="H151:I151">
    <cfRule type="expression" dxfId="1767" priority="266">
      <formula>$J$151&lt;3</formula>
    </cfRule>
    <cfRule type="expression" dxfId="1766" priority="267">
      <formula>$J$151&gt;=3</formula>
    </cfRule>
  </conditionalFormatting>
  <conditionalFormatting sqref="H152:I152">
    <cfRule type="expression" dxfId="1765" priority="256">
      <formula>$J$152&lt;2</formula>
    </cfRule>
    <cfRule type="expression" dxfId="1764" priority="265">
      <formula>$J$152&gt;=2</formula>
    </cfRule>
  </conditionalFormatting>
  <conditionalFormatting sqref="H153:I153">
    <cfRule type="expression" dxfId="1763" priority="255">
      <formula>$J$153&lt;2</formula>
    </cfRule>
    <cfRule type="expression" dxfId="1762" priority="264">
      <formula>$J$153&gt;=2</formula>
    </cfRule>
  </conditionalFormatting>
  <conditionalFormatting sqref="H154:I154">
    <cfRule type="expression" dxfId="1761" priority="254">
      <formula>$J$154&lt;2</formula>
    </cfRule>
    <cfRule type="expression" dxfId="1760" priority="263">
      <formula>$J$154&gt;=2</formula>
    </cfRule>
  </conditionalFormatting>
  <conditionalFormatting sqref="H155:I155">
    <cfRule type="expression" dxfId="1759" priority="253">
      <formula>$J$155&lt;2</formula>
    </cfRule>
    <cfRule type="expression" dxfId="1758" priority="262">
      <formula>$J$155&gt;=2</formula>
    </cfRule>
  </conditionalFormatting>
  <conditionalFormatting sqref="H156:I156">
    <cfRule type="expression" dxfId="1757" priority="252">
      <formula>$J$156&lt;2</formula>
    </cfRule>
    <cfRule type="expression" dxfId="1756" priority="261">
      <formula>$J$156&gt;=2</formula>
    </cfRule>
  </conditionalFormatting>
  <conditionalFormatting sqref="H157:I157">
    <cfRule type="expression" dxfId="1755" priority="251">
      <formula>$J$157&lt;3</formula>
    </cfRule>
    <cfRule type="expression" dxfId="1754" priority="260">
      <formula>$J$157&gt;=3</formula>
    </cfRule>
  </conditionalFormatting>
  <conditionalFormatting sqref="H158:I158">
    <cfRule type="expression" dxfId="1753" priority="250">
      <formula>$J$158&lt;2</formula>
    </cfRule>
    <cfRule type="expression" dxfId="1752" priority="259">
      <formula>$J$158&gt;=2</formula>
    </cfRule>
  </conditionalFormatting>
  <conditionalFormatting sqref="H159:I159">
    <cfRule type="expression" dxfId="1751" priority="249">
      <formula>$J$159&lt;2</formula>
    </cfRule>
    <cfRule type="expression" dxfId="1750" priority="258">
      <formula>$J$159&gt;=2</formula>
    </cfRule>
  </conditionalFormatting>
  <conditionalFormatting sqref="H160:I160">
    <cfRule type="expression" dxfId="1749" priority="248">
      <formula>$J$160&lt;2</formula>
    </cfRule>
    <cfRule type="expression" dxfId="1748" priority="257">
      <formula>$J$160&gt;=2</formula>
    </cfRule>
  </conditionalFormatting>
  <conditionalFormatting sqref="H161:I161">
    <cfRule type="expression" dxfId="1747" priority="246">
      <formula>$J$161&lt;3</formula>
    </cfRule>
    <cfRule type="expression" dxfId="1746" priority="247">
      <formula>$J$161&gt;=3</formula>
    </cfRule>
  </conditionalFormatting>
  <conditionalFormatting sqref="H162:I162">
    <cfRule type="expression" dxfId="1745" priority="244">
      <formula>$J$162&lt;2</formula>
    </cfRule>
    <cfRule type="expression" dxfId="1744" priority="245">
      <formula>$J$162&gt;=2</formula>
    </cfRule>
  </conditionalFormatting>
  <conditionalFormatting sqref="H163:I163">
    <cfRule type="expression" dxfId="1743" priority="242">
      <formula>$J$163&lt;3</formula>
    </cfRule>
    <cfRule type="expression" dxfId="1742" priority="243">
      <formula>$J$163&gt;=3</formula>
    </cfRule>
  </conditionalFormatting>
  <conditionalFormatting sqref="H164:I164">
    <cfRule type="expression" dxfId="1741" priority="240">
      <formula>$J$164&lt;2</formula>
    </cfRule>
    <cfRule type="expression" dxfId="1740" priority="241">
      <formula>$J$164&gt;=2</formula>
    </cfRule>
  </conditionalFormatting>
  <conditionalFormatting sqref="G165:J165">
    <cfRule type="expression" dxfId="1739" priority="239">
      <formula>$J$165&gt;=2</formula>
    </cfRule>
    <cfRule type="expression" dxfId="1738" priority="748">
      <formula>$J$165&lt;2</formula>
    </cfRule>
  </conditionalFormatting>
  <conditionalFormatting sqref="H166:I166">
    <cfRule type="expression" dxfId="1737" priority="237">
      <formula>$J$166&lt;3</formula>
    </cfRule>
    <cfRule type="expression" dxfId="1736" priority="238">
      <formula>$J$166&gt;=3</formula>
    </cfRule>
  </conditionalFormatting>
  <conditionalFormatting sqref="H167:I167">
    <cfRule type="expression" dxfId="1735" priority="235">
      <formula>$J$167&lt;2</formula>
    </cfRule>
    <cfRule type="expression" dxfId="1734" priority="236">
      <formula>$J$167&gt;=2</formula>
    </cfRule>
  </conditionalFormatting>
  <conditionalFormatting sqref="H168:I168">
    <cfRule type="expression" dxfId="1733" priority="233">
      <formula>$J$168&lt;3</formula>
    </cfRule>
    <cfRule type="expression" dxfId="1732" priority="234">
      <formula>$J$168&gt;=3</formula>
    </cfRule>
  </conditionalFormatting>
  <conditionalFormatting sqref="H169:I169">
    <cfRule type="expression" dxfId="1731" priority="231">
      <formula>$J$169&lt;2</formula>
    </cfRule>
    <cfRule type="expression" dxfId="1730" priority="232">
      <formula>$J$169&gt;=2</formula>
    </cfRule>
  </conditionalFormatting>
  <conditionalFormatting sqref="H170:I170">
    <cfRule type="expression" dxfId="1729" priority="229">
      <formula>$J$170&lt;3</formula>
    </cfRule>
    <cfRule type="expression" dxfId="1728" priority="230">
      <formula>$J$170&gt;=3</formula>
    </cfRule>
  </conditionalFormatting>
  <conditionalFormatting sqref="H171:I171">
    <cfRule type="expression" dxfId="1727" priority="227">
      <formula>$J$171&lt;3</formula>
    </cfRule>
    <cfRule type="expression" dxfId="1726" priority="228">
      <formula>$J$171&gt;=3</formula>
    </cfRule>
  </conditionalFormatting>
  <conditionalFormatting sqref="H168:I171">
    <cfRule type="expression" dxfId="1725" priority="226">
      <formula>$F$168="NE"</formula>
    </cfRule>
  </conditionalFormatting>
  <conditionalFormatting sqref="H172:I172">
    <cfRule type="expression" dxfId="1724" priority="224">
      <formula>$J$172&lt;3</formula>
    </cfRule>
    <cfRule type="expression" dxfId="1723" priority="225">
      <formula>$J$172&gt;=3</formula>
    </cfRule>
  </conditionalFormatting>
  <conditionalFormatting sqref="H173:I173">
    <cfRule type="expression" dxfId="1722" priority="222">
      <formula>$J$173&lt;2</formula>
    </cfRule>
    <cfRule type="expression" dxfId="1721" priority="223">
      <formula>$J$173&gt;=2</formula>
    </cfRule>
  </conditionalFormatting>
  <conditionalFormatting sqref="H176:I176">
    <cfRule type="expression" dxfId="1720" priority="215">
      <formula>$J$176&lt;2</formula>
    </cfRule>
    <cfRule type="expression" dxfId="1719" priority="216">
      <formula>$J$176&gt;=2</formula>
    </cfRule>
  </conditionalFormatting>
  <conditionalFormatting sqref="H177:I177">
    <cfRule type="expression" dxfId="1718" priority="213">
      <formula>$J$177&lt;2</formula>
    </cfRule>
    <cfRule type="expression" dxfId="1717" priority="214">
      <formula>$J$177&gt;=2</formula>
    </cfRule>
  </conditionalFormatting>
  <conditionalFormatting sqref="H178:I178">
    <cfRule type="expression" dxfId="1716" priority="209">
      <formula>$J$178&lt;2</formula>
    </cfRule>
    <cfRule type="expression" dxfId="1715" priority="210">
      <formula>$J$178&gt;=2</formula>
    </cfRule>
  </conditionalFormatting>
  <conditionalFormatting sqref="H179:I179">
    <cfRule type="expression" dxfId="1714" priority="207">
      <formula>$J$179&lt;2</formula>
    </cfRule>
    <cfRule type="expression" dxfId="1713" priority="208">
      <formula>$J$179&gt;=2</formula>
    </cfRule>
  </conditionalFormatting>
  <conditionalFormatting sqref="H180:I180">
    <cfRule type="expression" dxfId="1712" priority="205">
      <formula>$J$180&lt;2</formula>
    </cfRule>
    <cfRule type="expression" dxfId="1711" priority="206">
      <formula>$J$180&gt;=2</formula>
    </cfRule>
  </conditionalFormatting>
  <conditionalFormatting sqref="H181:I181">
    <cfRule type="expression" dxfId="1710" priority="203">
      <formula>$J$181&lt;2</formula>
    </cfRule>
    <cfRule type="expression" dxfId="1709" priority="204">
      <formula>$J$181&gt;=2</formula>
    </cfRule>
  </conditionalFormatting>
  <conditionalFormatting sqref="H182:I182">
    <cfRule type="expression" dxfId="1708" priority="201">
      <formula>$J$182&lt;2</formula>
    </cfRule>
    <cfRule type="expression" dxfId="1707" priority="202">
      <formula>$J$182&gt;=2</formula>
    </cfRule>
  </conditionalFormatting>
  <conditionalFormatting sqref="H183:I183">
    <cfRule type="expression" dxfId="1706" priority="199">
      <formula>$J$183&lt;2</formula>
    </cfRule>
    <cfRule type="expression" dxfId="1705" priority="200">
      <formula>$J$183&gt;=2</formula>
    </cfRule>
  </conditionalFormatting>
  <conditionalFormatting sqref="H184:I184">
    <cfRule type="expression" dxfId="1704" priority="197">
      <formula>$J$184&lt;2</formula>
    </cfRule>
    <cfRule type="expression" dxfId="1703" priority="198">
      <formula>$J$184&gt;=2</formula>
    </cfRule>
  </conditionalFormatting>
  <conditionalFormatting sqref="H185:I185">
    <cfRule type="expression" dxfId="1702" priority="195">
      <formula>$J$185&lt;2</formula>
    </cfRule>
    <cfRule type="expression" dxfId="1701" priority="196">
      <formula>$J$185&gt;=2</formula>
    </cfRule>
  </conditionalFormatting>
  <conditionalFormatting sqref="H186:I186">
    <cfRule type="expression" dxfId="1700" priority="193">
      <formula>$J$186&lt;3</formula>
    </cfRule>
    <cfRule type="expression" dxfId="1699" priority="194">
      <formula>$J$186&gt;=3</formula>
    </cfRule>
  </conditionalFormatting>
  <conditionalFormatting sqref="H187:I187">
    <cfRule type="expression" dxfId="1698" priority="191">
      <formula>$J$187&lt;3</formula>
    </cfRule>
    <cfRule type="expression" dxfId="1697" priority="192">
      <formula>$J$187&gt;=3</formula>
    </cfRule>
  </conditionalFormatting>
  <conditionalFormatting sqref="H188:I188">
    <cfRule type="expression" dxfId="1696" priority="189">
      <formula>$J$188&lt;2</formula>
    </cfRule>
    <cfRule type="expression" dxfId="1695" priority="190">
      <formula>$J$188&gt;=2</formula>
    </cfRule>
  </conditionalFormatting>
  <conditionalFormatting sqref="H193:I193">
    <cfRule type="expression" dxfId="1694" priority="187">
      <formula>$J$193&lt;2</formula>
    </cfRule>
    <cfRule type="expression" dxfId="1693" priority="188">
      <formula>$J$193&gt;=2</formula>
    </cfRule>
  </conditionalFormatting>
  <conditionalFormatting sqref="H194:I194">
    <cfRule type="expression" dxfId="1692" priority="185">
      <formula>$J$194&lt;2</formula>
    </cfRule>
    <cfRule type="expression" dxfId="1691" priority="186">
      <formula>$J$194&gt;=2</formula>
    </cfRule>
  </conditionalFormatting>
  <conditionalFormatting sqref="H195:I195">
    <cfRule type="expression" dxfId="1690" priority="183">
      <formula>$J$195&lt;3</formula>
    </cfRule>
    <cfRule type="expression" dxfId="1689" priority="184">
      <formula>$J$195&gt;=3</formula>
    </cfRule>
  </conditionalFormatting>
  <conditionalFormatting sqref="H196:J196">
    <cfRule type="expression" dxfId="1688" priority="182">
      <formula>$J$196&lt;2</formula>
    </cfRule>
    <cfRule type="expression" dxfId="1687" priority="675">
      <formula>$J$196&gt;=2</formula>
    </cfRule>
  </conditionalFormatting>
  <conditionalFormatting sqref="H193:I196">
    <cfRule type="expression" dxfId="1686" priority="180">
      <formula>$F$193="NE"</formula>
    </cfRule>
  </conditionalFormatting>
  <conditionalFormatting sqref="H198:I198">
    <cfRule type="expression" dxfId="1685" priority="179">
      <formula>$J$198&lt;2</formula>
    </cfRule>
    <cfRule type="expression" dxfId="1684" priority="668">
      <formula>$J$198&gt;=2</formula>
    </cfRule>
  </conditionalFormatting>
  <conditionalFormatting sqref="H199:I199">
    <cfRule type="expression" dxfId="1683" priority="178">
      <formula>$J$199&lt;2</formula>
    </cfRule>
    <cfRule type="expression" dxfId="1682" priority="673">
      <formula>$J$199&gt;=2</formula>
    </cfRule>
  </conditionalFormatting>
  <conditionalFormatting sqref="H201:I201">
    <cfRule type="expression" dxfId="1681" priority="170">
      <formula>$J$201&lt;3</formula>
    </cfRule>
    <cfRule type="expression" dxfId="1680" priority="171">
      <formula>$J$201&gt;=3</formula>
    </cfRule>
  </conditionalFormatting>
  <conditionalFormatting sqref="H202:I202">
    <cfRule type="expression" dxfId="1679" priority="166">
      <formula>$J$202&lt;2</formula>
    </cfRule>
    <cfRule type="expression" dxfId="1678" priority="167">
      <formula>$J$202&gt;=2</formula>
    </cfRule>
  </conditionalFormatting>
  <conditionalFormatting sqref="H203:I203">
    <cfRule type="expression" dxfId="1677" priority="164">
      <formula>$J$203&lt;3</formula>
    </cfRule>
    <cfRule type="expression" dxfId="1676" priority="165">
      <formula>$J$203&gt;=3</formula>
    </cfRule>
  </conditionalFormatting>
  <conditionalFormatting sqref="H204:I204">
    <cfRule type="expression" dxfId="1675" priority="162">
      <formula>$J$204&lt;3</formula>
    </cfRule>
    <cfRule type="expression" dxfId="1674" priority="163">
      <formula>$J$204&gt;=3</formula>
    </cfRule>
  </conditionalFormatting>
  <conditionalFormatting sqref="H205:I205">
    <cfRule type="expression" dxfId="1673" priority="160">
      <formula>$J$205&lt;4</formula>
    </cfRule>
    <cfRule type="expression" dxfId="1672" priority="161">
      <formula>$J$205&gt;=4</formula>
    </cfRule>
  </conditionalFormatting>
  <conditionalFormatting sqref="H206:I206">
    <cfRule type="expression" dxfId="1671" priority="158">
      <formula>$J$206&lt;3</formula>
    </cfRule>
    <cfRule type="expression" dxfId="1670" priority="159">
      <formula>$J$206&gt;=3</formula>
    </cfRule>
  </conditionalFormatting>
  <conditionalFormatting sqref="H207:I207">
    <cfRule type="expression" dxfId="1669" priority="156">
      <formula>$J$207&lt;3</formula>
    </cfRule>
    <cfRule type="expression" dxfId="1668" priority="157">
      <formula>$J$207&gt;=3</formula>
    </cfRule>
  </conditionalFormatting>
  <conditionalFormatting sqref="H208:I208">
    <cfRule type="expression" dxfId="1667" priority="154">
      <formula>$J$208&lt;2</formula>
    </cfRule>
    <cfRule type="expression" dxfId="1666" priority="155">
      <formula>$J$208&gt;=2</formula>
    </cfRule>
  </conditionalFormatting>
  <conditionalFormatting sqref="H209:I209">
    <cfRule type="expression" dxfId="1665" priority="152">
      <formula>$J$209&lt;3</formula>
    </cfRule>
    <cfRule type="expression" dxfId="1664" priority="153">
      <formula>$J$209&gt;=3</formula>
    </cfRule>
  </conditionalFormatting>
  <conditionalFormatting sqref="H210:I210">
    <cfRule type="expression" dxfId="1663" priority="150">
      <formula>$J$210&lt;3</formula>
    </cfRule>
    <cfRule type="expression" dxfId="1662" priority="151">
      <formula>$J$210&gt;=3</formula>
    </cfRule>
  </conditionalFormatting>
  <conditionalFormatting sqref="H206:I208">
    <cfRule type="expression" dxfId="1661" priority="149">
      <formula>$F$206="NE"</formula>
    </cfRule>
  </conditionalFormatting>
  <conditionalFormatting sqref="H209:I210">
    <cfRule type="expression" dxfId="1660" priority="148">
      <formula>$F$209="NE"</formula>
    </cfRule>
  </conditionalFormatting>
  <conditionalFormatting sqref="H3:I3">
    <cfRule type="expression" dxfId="1659" priority="146">
      <formula>$J$3&gt;=3</formula>
    </cfRule>
    <cfRule type="expression" dxfId="1658" priority="147">
      <formula>$J$3&lt;3</formula>
    </cfRule>
  </conditionalFormatting>
  <conditionalFormatting sqref="H47:I47">
    <cfRule type="expression" dxfId="1657" priority="145">
      <formula>$F$47="NE"</formula>
    </cfRule>
  </conditionalFormatting>
  <conditionalFormatting sqref="H30:I30">
    <cfRule type="expression" dxfId="1656" priority="144">
      <formula>$J$30&lt;2</formula>
    </cfRule>
    <cfRule type="expression" dxfId="1655" priority="478">
      <formula>$J$30&gt;=2</formula>
    </cfRule>
  </conditionalFormatting>
  <conditionalFormatting sqref="H31:I31">
    <cfRule type="expression" dxfId="1654" priority="142">
      <formula>$J$31&lt;3</formula>
    </cfRule>
    <cfRule type="expression" dxfId="1653" priority="477">
      <formula>$J$31&gt;=3</formula>
    </cfRule>
  </conditionalFormatting>
  <conditionalFormatting sqref="H32:I32">
    <cfRule type="expression" dxfId="1652" priority="138">
      <formula>$J$32&lt;3</formula>
    </cfRule>
    <cfRule type="expression" dxfId="1651" priority="476">
      <formula>$J$32&gt;=3</formula>
    </cfRule>
  </conditionalFormatting>
  <conditionalFormatting sqref="H33:I33">
    <cfRule type="expression" dxfId="1650" priority="136">
      <formula>$J$33&lt;2</formula>
    </cfRule>
    <cfRule type="expression" dxfId="1649" priority="137">
      <formula>$J$33&gt;=2</formula>
    </cfRule>
  </conditionalFormatting>
  <conditionalFormatting sqref="H34:I34">
    <cfRule type="expression" dxfId="1648" priority="134">
      <formula>$J$34&lt;2</formula>
    </cfRule>
    <cfRule type="expression" dxfId="1647" priority="135">
      <formula>$J$34&gt;=2</formula>
    </cfRule>
  </conditionalFormatting>
  <conditionalFormatting sqref="H35:I35">
    <cfRule type="expression" dxfId="1646" priority="132">
      <formula>$J$35&lt;3</formula>
    </cfRule>
    <cfRule type="expression" dxfId="1645" priority="475">
      <formula>$J$35&gt;=3</formula>
    </cfRule>
  </conditionalFormatting>
  <conditionalFormatting sqref="H44:I46">
    <cfRule type="expression" dxfId="1644" priority="130">
      <formula>$F$44="NE"</formula>
    </cfRule>
  </conditionalFormatting>
  <conditionalFormatting sqref="H89:I89">
    <cfRule type="expression" dxfId="1643" priority="129">
      <formula>$J$89&lt;2</formula>
    </cfRule>
    <cfRule type="expression" dxfId="1642" priority="601">
      <formula>$J$89&gt;=2</formula>
    </cfRule>
  </conditionalFormatting>
  <conditionalFormatting sqref="H90:I90">
    <cfRule type="expression" dxfId="1641" priority="127">
      <formula>$J$90&lt;2</formula>
    </cfRule>
    <cfRule type="expression" dxfId="1640" priority="128">
      <formula>$J$90&gt;=2</formula>
    </cfRule>
  </conditionalFormatting>
  <conditionalFormatting sqref="H97:I97">
    <cfRule type="expression" dxfId="1639" priority="124">
      <formula>$J$97&lt;2</formula>
    </cfRule>
    <cfRule type="expression" dxfId="1638" priority="125">
      <formula>$J$97&gt;=2</formula>
    </cfRule>
  </conditionalFormatting>
  <conditionalFormatting sqref="H98:I98">
    <cfRule type="expression" dxfId="1637" priority="122">
      <formula>$J$98&lt;3</formula>
    </cfRule>
    <cfRule type="expression" dxfId="1636" priority="123">
      <formula>$J$98&gt;=3</formula>
    </cfRule>
  </conditionalFormatting>
  <conditionalFormatting sqref="H99:I99">
    <cfRule type="expression" dxfId="1635" priority="120">
      <formula>$J$99&gt;=2</formula>
    </cfRule>
    <cfRule type="expression" dxfId="1634" priority="121">
      <formula>$J$99&lt;2</formula>
    </cfRule>
  </conditionalFormatting>
  <conditionalFormatting sqref="H97:I97">
    <cfRule type="expression" dxfId="1633" priority="119">
      <formula>$F$97="NE"</formula>
    </cfRule>
  </conditionalFormatting>
  <conditionalFormatting sqref="H98:I99">
    <cfRule type="expression" dxfId="1632" priority="118">
      <formula>$F$98="NE"</formula>
    </cfRule>
  </conditionalFormatting>
  <conditionalFormatting sqref="H125:I125">
    <cfRule type="expression" dxfId="1631" priority="116">
      <formula>$J$125&lt;2</formula>
    </cfRule>
    <cfRule type="expression" dxfId="1630" priority="117">
      <formula>$J$125&gt;=2</formula>
    </cfRule>
  </conditionalFormatting>
  <conditionalFormatting sqref="H126:I126">
    <cfRule type="expression" dxfId="1629" priority="109">
      <formula>$J$126&lt;2</formula>
    </cfRule>
    <cfRule type="expression" dxfId="1628" priority="576">
      <formula>$J$126&gt;=2</formula>
    </cfRule>
  </conditionalFormatting>
  <conditionalFormatting sqref="H125:I125">
    <cfRule type="expression" dxfId="1627" priority="107">
      <formula>$F$125="NE"</formula>
    </cfRule>
  </conditionalFormatting>
  <conditionalFormatting sqref="H132:I132">
    <cfRule type="expression" dxfId="1626" priority="105">
      <formula>$J$132&lt;2</formula>
    </cfRule>
    <cfRule type="expression" dxfId="1625" priority="106">
      <formula>$J$132&gt;=2</formula>
    </cfRule>
  </conditionalFormatting>
  <conditionalFormatting sqref="H133:I133">
    <cfRule type="expression" dxfId="1624" priority="103">
      <formula>$J$133&lt;2</formula>
    </cfRule>
    <cfRule type="expression" dxfId="1623" priority="104">
      <formula>$J$133&gt;=2</formula>
    </cfRule>
  </conditionalFormatting>
  <conditionalFormatting sqref="H134:I134">
    <cfRule type="expression" dxfId="1622" priority="101">
      <formula>$J$134&lt;2</formula>
    </cfRule>
    <cfRule type="expression" dxfId="1621" priority="102">
      <formula>$J$134&gt;=2</formula>
    </cfRule>
  </conditionalFormatting>
  <conditionalFormatting sqref="H135:I135">
    <cfRule type="expression" dxfId="1620" priority="99">
      <formula>$J$135&lt;2</formula>
    </cfRule>
    <cfRule type="expression" dxfId="1619" priority="100">
      <formula>$J$135&gt;=2</formula>
    </cfRule>
  </conditionalFormatting>
  <conditionalFormatting sqref="H136:I136">
    <cfRule type="expression" dxfId="1618" priority="97">
      <formula>$J$136&lt;2</formula>
    </cfRule>
    <cfRule type="expression" dxfId="1617" priority="98">
      <formula>$J$136&gt;=2</formula>
    </cfRule>
  </conditionalFormatting>
  <conditionalFormatting sqref="H137:I137">
    <cfRule type="expression" dxfId="1616" priority="95">
      <formula>$J$137&lt;2</formula>
    </cfRule>
    <cfRule type="expression" dxfId="1615" priority="96">
      <formula>$J$137&gt;=2</formula>
    </cfRule>
  </conditionalFormatting>
  <conditionalFormatting sqref="H138:I138">
    <cfRule type="expression" dxfId="1614" priority="93">
      <formula>$J$138&lt;2</formula>
    </cfRule>
    <cfRule type="expression" dxfId="1613" priority="94">
      <formula>$J$138&gt;=2</formula>
    </cfRule>
  </conditionalFormatting>
  <conditionalFormatting sqref="H139:I139">
    <cfRule type="expression" dxfId="1612" priority="91">
      <formula>$J$139&lt;2</formula>
    </cfRule>
    <cfRule type="expression" dxfId="1611" priority="92">
      <formula>$J$139&gt;=2</formula>
    </cfRule>
  </conditionalFormatting>
  <conditionalFormatting sqref="H140:I140">
    <cfRule type="expression" dxfId="1610" priority="89">
      <formula>$J$140&lt;3</formula>
    </cfRule>
    <cfRule type="expression" dxfId="1609" priority="90">
      <formula>$J$140&gt;=3</formula>
    </cfRule>
  </conditionalFormatting>
  <conditionalFormatting sqref="H141:I141">
    <cfRule type="expression" dxfId="1608" priority="87">
      <formula>$J$141&lt;3</formula>
    </cfRule>
    <cfRule type="expression" dxfId="1607" priority="88">
      <formula>$J$141&gt;=3</formula>
    </cfRule>
  </conditionalFormatting>
  <conditionalFormatting sqref="H138:I141">
    <cfRule type="expression" dxfId="1606" priority="86">
      <formula>$F$138="NE"</formula>
    </cfRule>
  </conditionalFormatting>
  <conditionalFormatting sqref="H136:I137">
    <cfRule type="expression" dxfId="1605" priority="85">
      <formula>$F$136="NE"</formula>
    </cfRule>
  </conditionalFormatting>
  <conditionalFormatting sqref="H132:I135">
    <cfRule type="expression" dxfId="1604" priority="84">
      <formula>$F$132="NE"</formula>
    </cfRule>
  </conditionalFormatting>
  <conditionalFormatting sqref="H147:I147">
    <cfRule type="expression" dxfId="1603" priority="83">
      <formula>$F$147="NE"</formula>
    </cfRule>
  </conditionalFormatting>
  <conditionalFormatting sqref="H189:I189">
    <cfRule type="expression" dxfId="1602" priority="81">
      <formula>$J$189&lt;2</formula>
    </cfRule>
    <cfRule type="expression" dxfId="1601" priority="82">
      <formula>$J$189&gt;=2</formula>
    </cfRule>
  </conditionalFormatting>
  <conditionalFormatting sqref="H192:I192">
    <cfRule type="expression" dxfId="1600" priority="78">
      <formula>$J$192&lt;3</formula>
    </cfRule>
    <cfRule type="expression" dxfId="1599" priority="535">
      <formula>$J$192&gt;=3</formula>
    </cfRule>
  </conditionalFormatting>
  <conditionalFormatting sqref="H189:I190">
    <cfRule type="expression" dxfId="1598" priority="76">
      <formula>$F$189="NE"</formula>
    </cfRule>
  </conditionalFormatting>
  <conditionalFormatting sqref="H17:I17">
    <cfRule type="expression" dxfId="1597" priority="75">
      <formula>$F$17="NE"</formula>
    </cfRule>
  </conditionalFormatting>
  <conditionalFormatting sqref="H14:I16">
    <cfRule type="expression" dxfId="1596" priority="21">
      <formula>$F$14="NE"</formula>
    </cfRule>
  </conditionalFormatting>
  <conditionalFormatting sqref="G144:J144">
    <cfRule type="expression" dxfId="1595" priority="286">
      <formula>$J$144&lt;2</formula>
    </cfRule>
    <cfRule type="expression" dxfId="1594" priority="289">
      <formula>$J$144&gt;=2</formula>
    </cfRule>
  </conditionalFormatting>
  <conditionalFormatting sqref="G2:J2">
    <cfRule type="expression" dxfId="1593" priority="530">
      <formula>$J$2&gt;=3</formula>
    </cfRule>
    <cfRule type="expression" dxfId="1592" priority="531">
      <formula>$J$2&lt;3</formula>
    </cfRule>
  </conditionalFormatting>
  <conditionalFormatting sqref="G68:J68">
    <cfRule type="expression" dxfId="1591" priority="975">
      <formula>$J$68&lt;2</formula>
    </cfRule>
    <cfRule type="expression" dxfId="1590" priority="1142">
      <formula>$J$68&gt;=2</formula>
    </cfRule>
  </conditionalFormatting>
  <conditionalFormatting sqref="C72:F74 K72:M74">
    <cfRule type="expression" dxfId="1589" priority="1146">
      <formula>OR($J$72&lt;2,$J$73&lt;2,$J$74&lt;2,$K$72&lt;=2,$L$72&lt;=2,$M$72&lt;=2)</formula>
    </cfRule>
    <cfRule type="expression" dxfId="1588" priority="1147">
      <formula>AND($J$72&gt;=2,$J$73&gt;=2,$J$74&gt;=2,$K$72&gt;2,$L$72&gt;2,$M$72&gt;2)</formula>
    </cfRule>
  </conditionalFormatting>
  <conditionalFormatting sqref="K82:M83 C82:F83">
    <cfRule type="expression" dxfId="1587" priority="1148">
      <formula>OR($J$82&lt;3,$J$83&lt;2,$K$82&lt;=2,$L$82&lt;=2,$M$82&lt;=2,)</formula>
    </cfRule>
    <cfRule type="expression" dxfId="1586" priority="1149">
      <formula>AND($J$82&gt;=3,$J$83&gt;=2,$K$82&gt;2,$L$82&gt;2,$M$82&gt;2)</formula>
    </cfRule>
  </conditionalFormatting>
  <conditionalFormatting sqref="C86:F88 K86:M88">
    <cfRule type="expression" dxfId="1585" priority="1150">
      <formula>OR($J$86&lt;2,$J$87&lt;2,$J$88&lt;2,$K$86&lt;2,$L$86&lt;2,$M$86&lt;2)</formula>
    </cfRule>
    <cfRule type="expression" dxfId="1584" priority="1151">
      <formula>AND($J$86&gt;=2,$J$87&gt;=2,$J$88&gt;=2,$K$86&gt;=2,$L$86&gt;=2,$M$86&gt;=2)</formula>
    </cfRule>
  </conditionalFormatting>
  <conditionalFormatting sqref="K89:M90 C89:F90">
    <cfRule type="expression" dxfId="1583" priority="1152">
      <formula>AND($J$89&gt;=2,$J$90&gt;=2,$K$89&gt;=2,$L$89&gt;=2,$M$89&gt;=2)</formula>
    </cfRule>
    <cfRule type="expression" dxfId="1582" priority="1153">
      <formula>OR($J$89&lt;2,$J$90&lt;2,$K$89&lt;2,$L$89&lt;2,$M$89&lt;2)</formula>
    </cfRule>
  </conditionalFormatting>
  <conditionalFormatting sqref="K97:M97 C97:F97">
    <cfRule type="expression" dxfId="1581" priority="1154">
      <formula>OR($J$97&lt;2,$K$97&lt;2,$L$97&lt;2,$M$97&lt;2)</formula>
    </cfRule>
    <cfRule type="expression" dxfId="1580" priority="1155">
      <formula>AND($J$97&gt;=2,$K$97&gt;=2,$L$97&gt;=2,$M$97&gt;=2)</formula>
    </cfRule>
  </conditionalFormatting>
  <conditionalFormatting sqref="G111:J111">
    <cfRule type="expression" dxfId="1579" priority="336">
      <formula>$J$111&lt;3</formula>
    </cfRule>
    <cfRule type="expression" dxfId="1578" priority="337">
      <formula>$J$111&gt;=3</formula>
    </cfRule>
  </conditionalFormatting>
  <conditionalFormatting sqref="C111:F112 K111:M112">
    <cfRule type="expression" dxfId="1577" priority="1158">
      <formula>OR($J$111&lt;3,$J$112&lt;2,$K$111&lt;=2,$L$111&lt;=2,$M$111&lt;=2)</formula>
    </cfRule>
    <cfRule type="expression" dxfId="1576" priority="1159">
      <formula>AND($J$111&gt;=3,$J$112&gt;=2,$K$111&gt;2,$L$111&gt;2,$M$111&gt;2)</formula>
    </cfRule>
  </conditionalFormatting>
  <conditionalFormatting sqref="K130:M131 C130:F131">
    <cfRule type="expression" dxfId="1575" priority="1160">
      <formula>OR($J$130&lt;3,$J$131&lt;2,$K$130&lt;2.5,$L$130&lt;2.5,$M$130&lt;2.5)</formula>
    </cfRule>
    <cfRule type="expression" dxfId="1574" priority="1161">
      <formula>AND($J$130&gt;=3,$J$131&gt;=2,$K$130&gt;=2.5,$L$130&gt;=2.5,$M$130&gt;=2.5)</formula>
    </cfRule>
  </conditionalFormatting>
  <conditionalFormatting sqref="C136:F137 K136:M137">
    <cfRule type="expression" dxfId="1573" priority="1162">
      <formula>OR($J$136&lt;2,$J$137&lt;2,$K$136&lt;2,$L$136&lt;2,$M$136&lt;2)</formula>
    </cfRule>
    <cfRule type="expression" dxfId="1572" priority="1163">
      <formula>AND($J$136&gt;=2,$J$137&gt;=2,$K$136&gt;=2,$L$136&gt;=2,$M$136&gt;=2)</formula>
    </cfRule>
  </conditionalFormatting>
  <conditionalFormatting sqref="K145:M145 C145:F145">
    <cfRule type="expression" dxfId="1571" priority="1166">
      <formula>OR($J$145&lt;2,$K$145&lt;2,$L$145&lt;2,$M$145&lt;2)</formula>
    </cfRule>
    <cfRule type="expression" dxfId="1570" priority="1167">
      <formula>AND($J$145&gt;=2,$K$145&gt;=2,$L$145&gt;=2,$M$145&gt;=2)</formula>
    </cfRule>
  </conditionalFormatting>
  <conditionalFormatting sqref="G146:J146">
    <cfRule type="expression" dxfId="1569" priority="282">
      <formula>$J$146&lt;2</formula>
    </cfRule>
    <cfRule type="expression" dxfId="1568" priority="283">
      <formula>$J$146&gt;=2</formula>
    </cfRule>
  </conditionalFormatting>
  <conditionalFormatting sqref="C161:F162 K161:M162">
    <cfRule type="expression" dxfId="1567" priority="1172">
      <formula>OR($J$161&lt;3,$J$162&lt;2,$K$161&lt;2.5,$L$161&lt;2.5,$M$161&lt;2.5)</formula>
    </cfRule>
    <cfRule type="expression" dxfId="1566" priority="1173">
      <formula>AND($J$161&gt;=3,$J$162&gt;=2,$K$161&gt;=2.5,$L$161&gt;=2.5,$M$161&gt;=2.5)</formula>
    </cfRule>
  </conditionalFormatting>
  <conditionalFormatting sqref="G200:J200">
    <cfRule type="expression" dxfId="1565" priority="174">
      <formula>$J$200&lt;3</formula>
    </cfRule>
    <cfRule type="expression" dxfId="1564" priority="175">
      <formula>$J$200&gt;=3</formula>
    </cfRule>
  </conditionalFormatting>
  <conditionalFormatting sqref="C104:F104 K104:M104">
    <cfRule type="expression" dxfId="1563" priority="1180">
      <formula>OR($J$104&lt;2,$K$104&lt;2,$L$104&lt;2,$M$104&lt;2)</formula>
    </cfRule>
    <cfRule type="expression" dxfId="1562" priority="1181">
      <formula>AND($J$104&gt;=2,$K$104&gt;=2,$L$104&gt;=2,$M$104&gt;=2)</formula>
    </cfRule>
  </conditionalFormatting>
  <conditionalFormatting sqref="C107:F110 K107:M110">
    <cfRule type="expression" dxfId="1561" priority="1182">
      <formula>OR($J$107&lt;2,$J$108&lt;2,$J$109&lt;2,$J$110&lt;2,$K$107&lt;=2,$L$107&lt;=2,$M$107&lt;=2)</formula>
    </cfRule>
    <cfRule type="expression" dxfId="1560" priority="1183">
      <formula>AND($J$107&gt;=2,$J$108&gt;=2,$J$109&gt;=2,$J$110&gt;=2,$K$107&gt;2,$L$107&gt;2,$M$107&gt;2)</formula>
    </cfRule>
  </conditionalFormatting>
  <conditionalFormatting sqref="G122:J122">
    <cfRule type="expression" dxfId="1559" priority="308">
      <formula>$J$122&lt;2</formula>
    </cfRule>
    <cfRule type="expression" dxfId="1558" priority="309">
      <formula>$J$122&gt;=2</formula>
    </cfRule>
  </conditionalFormatting>
  <conditionalFormatting sqref="K122:M122 C122:F122">
    <cfRule type="expression" dxfId="1557" priority="1186">
      <formula>OR($J$122&lt;2,$K$122&lt;2,$L$122&lt;2,$M$122&lt;2)</formula>
    </cfRule>
    <cfRule type="expression" dxfId="1556" priority="1187">
      <formula>AND($J$122&gt;=2,$K$122&gt;=2,$L$122&gt;=2,$M$122&gt;=2)</formula>
    </cfRule>
  </conditionalFormatting>
  <conditionalFormatting sqref="G123:J123">
    <cfRule type="expression" dxfId="1555" priority="306">
      <formula>$J$123&lt;3</formula>
    </cfRule>
    <cfRule type="expression" dxfId="1554" priority="307">
      <formula>$J$123&gt;=3</formula>
    </cfRule>
  </conditionalFormatting>
  <conditionalFormatting sqref="C123:F124 K123:M124">
    <cfRule type="expression" dxfId="1553" priority="1188">
      <formula>OR($J$123&lt;3,$J$124&lt;3,$K$123&lt;3,$L$123&lt;3,$M$123&lt;3)</formula>
    </cfRule>
    <cfRule type="expression" dxfId="1552" priority="1189">
      <formula>AND($J$123&gt;=3,$J$124&gt;=3,$K$123&gt;=3,$L$123&gt;=3,$M$123&gt;=3)</formula>
    </cfRule>
  </conditionalFormatting>
  <conditionalFormatting sqref="G174:J174">
    <cfRule type="expression" dxfId="1551" priority="217">
      <formula>$J$174&lt;2</formula>
    </cfRule>
    <cfRule type="expression" dxfId="1550" priority="218">
      <formula>$J$174&gt;=2</formula>
    </cfRule>
  </conditionalFormatting>
  <conditionalFormatting sqref="G6:J6">
    <cfRule type="expression" dxfId="1549" priority="68">
      <formula>$J$6&lt;2</formula>
    </cfRule>
    <cfRule type="expression" dxfId="1548" priority="69">
      <formula>$J$6&gt;=2</formula>
    </cfRule>
  </conditionalFormatting>
  <conditionalFormatting sqref="K2:M3 C2:F3">
    <cfRule type="expression" dxfId="1547" priority="1194">
      <formula>OR($J$2&lt;3,$J$3&lt;3,$K$2&lt;3,$L$2&lt;3,$M$2&lt;3)</formula>
    </cfRule>
  </conditionalFormatting>
  <conditionalFormatting sqref="C2:F3 K2:M3">
    <cfRule type="expression" dxfId="1546" priority="1195">
      <formula>AND($J$2&gt;=3,$J$3&gt;=3,$K$2&gt;=3,$L$2&gt;=3,$M$2&gt;=3)</formula>
    </cfRule>
  </conditionalFormatting>
  <conditionalFormatting sqref="G53:J53">
    <cfRule type="expression" dxfId="1545" priority="64">
      <formula>$J$53&lt;2</formula>
    </cfRule>
    <cfRule type="expression" dxfId="1544" priority="65">
      <formula>$J$53&gt;=2</formula>
    </cfRule>
  </conditionalFormatting>
  <conditionalFormatting sqref="C53:F54 K53:M54">
    <cfRule type="expression" dxfId="1543" priority="1196">
      <formula>OR($J$53&lt;2,$J$54&lt;3,$K$53&lt;2.5,$L$53&lt;2.5,$M$53&lt;2.5)</formula>
    </cfRule>
    <cfRule type="expression" dxfId="1542" priority="1197">
      <formula>AND($J$53&gt;=2,$J$54&gt;=3,$K$53&gt;=2.5,$L$53&gt;=2.5,$M$53&gt;=2.5)</formula>
    </cfRule>
  </conditionalFormatting>
  <conditionalFormatting sqref="G54:J54">
    <cfRule type="expression" dxfId="1541" priority="62">
      <formula>$J$54&lt;3</formula>
    </cfRule>
    <cfRule type="expression" dxfId="1540" priority="63">
      <formula>$J$54&gt;=3</formula>
    </cfRule>
  </conditionalFormatting>
  <conditionalFormatting sqref="G59:J59">
    <cfRule type="expression" dxfId="1539" priority="60">
      <formula>$J$59&lt;2</formula>
    </cfRule>
    <cfRule type="expression" dxfId="1538" priority="61">
      <formula>$J$59&gt;=2</formula>
    </cfRule>
  </conditionalFormatting>
  <conditionalFormatting sqref="G58:J58">
    <cfRule type="expression" dxfId="1537" priority="58">
      <formula>$J$58&lt;2</formula>
    </cfRule>
    <cfRule type="expression" dxfId="1536" priority="59">
      <formula>$J$58&gt;=2</formula>
    </cfRule>
  </conditionalFormatting>
  <conditionalFormatting sqref="C84:F85 K84:M85">
    <cfRule type="expression" dxfId="1535" priority="1200">
      <formula>OR($J$84&lt;2,$J$85&lt;2,$K$84&lt;=2,$L$84&lt;=2,$M$84&lt;=2)</formula>
    </cfRule>
    <cfRule type="expression" dxfId="1534" priority="1201">
      <formula>AND($J$84&gt;=2,$J$85&gt;=2,$K$84&gt;2,$L$84&gt;2,$M$84&gt;2)</formula>
    </cfRule>
  </conditionalFormatting>
  <conditionalFormatting sqref="G84:J84">
    <cfRule type="expression" dxfId="1533" priority="56">
      <formula>$J$84&lt;2</formula>
    </cfRule>
    <cfRule type="expression" dxfId="1532" priority="57">
      <formula>$J$84&gt;=2</formula>
    </cfRule>
  </conditionalFormatting>
  <conditionalFormatting sqref="H86:I86">
    <cfRule type="expression" dxfId="1531" priority="385">
      <formula>$J$86&lt;2</formula>
    </cfRule>
    <cfRule type="expression" dxfId="1530" priority="386">
      <formula>$J$86&gt;=2</formula>
    </cfRule>
  </conditionalFormatting>
  <conditionalFormatting sqref="G87 J87">
    <cfRule type="expression" dxfId="1529" priority="54">
      <formula>$J$87&lt;2</formula>
    </cfRule>
    <cfRule type="expression" dxfId="1528" priority="55">
      <formula>$J$87&gt;=2</formula>
    </cfRule>
  </conditionalFormatting>
  <conditionalFormatting sqref="H87:I87">
    <cfRule type="expression" dxfId="1527" priority="52">
      <formula>$J$87&lt;2</formula>
    </cfRule>
    <cfRule type="expression" dxfId="1526" priority="53">
      <formula>$J$87&gt;=2</formula>
    </cfRule>
  </conditionalFormatting>
  <conditionalFormatting sqref="K25:M25 C25:F25">
    <cfRule type="expression" dxfId="1525" priority="9412">
      <formula>AND($J$25&gt;=2,$J$26&gt;=2,$K$25&gt;=2,$L$25&gt;=2,$M$25&gt;=2)</formula>
    </cfRule>
    <cfRule type="expression" dxfId="1524" priority="9413">
      <formula>OR($J$25&lt;2,$J$26&lt;2,$K$25&lt;2,$L$25&lt;2,$M$25&lt;2)</formula>
    </cfRule>
  </conditionalFormatting>
  <conditionalFormatting sqref="G25 J25">
    <cfRule type="expression" dxfId="1523" priority="50">
      <formula>$J$25&lt;2</formula>
    </cfRule>
    <cfRule type="expression" dxfId="1522" priority="51">
      <formula>$J$25&gt;=2</formula>
    </cfRule>
  </conditionalFormatting>
  <conditionalFormatting sqref="H25:I25">
    <cfRule type="expression" dxfId="1521" priority="48">
      <formula>$J$25&lt;2</formula>
    </cfRule>
    <cfRule type="expression" dxfId="1520" priority="49">
      <formula>$J$25&gt;=2</formula>
    </cfRule>
  </conditionalFormatting>
  <conditionalFormatting sqref="C67:M68">
    <cfRule type="expression" dxfId="1519" priority="46">
      <formula>$F$67="NE"</formula>
    </cfRule>
  </conditionalFormatting>
  <conditionalFormatting sqref="K67:M67 C67:F67">
    <cfRule type="expression" dxfId="1518" priority="9693">
      <formula>OR($J$67&lt;2,$J$68&lt;2,$K$67&lt;2,$L$67&lt;2,$M$67&lt;2)</formula>
    </cfRule>
    <cfRule type="expression" dxfId="1517" priority="9694">
      <formula>AND($J$67&gt;=2,$J$68&gt;=2,$K$67&gt;=2,$L$67&gt;=2,$M$67&gt;=2)</formula>
    </cfRule>
  </conditionalFormatting>
  <conditionalFormatting sqref="G66:J66">
    <cfRule type="expression" dxfId="1516" priority="981">
      <formula>$J$66&gt;=3</formula>
    </cfRule>
    <cfRule type="expression" dxfId="1515" priority="982">
      <formula>$J$66&lt;3</formula>
    </cfRule>
  </conditionalFormatting>
  <conditionalFormatting sqref="G67:J67">
    <cfRule type="expression" dxfId="1514" priority="47">
      <formula>$J$67&lt;2</formula>
    </cfRule>
    <cfRule type="expression" dxfId="1513" priority="73">
      <formula>$J$67&gt;=2</formula>
    </cfRule>
  </conditionalFormatting>
  <conditionalFormatting sqref="H190:J190">
    <cfRule type="expression" dxfId="1512" priority="79">
      <formula>$J$190&lt;2</formula>
    </cfRule>
    <cfRule type="expression" dxfId="1511" priority="80">
      <formula>$J$190&gt;=2</formula>
    </cfRule>
  </conditionalFormatting>
  <conditionalFormatting sqref="G190">
    <cfRule type="expression" dxfId="1510" priority="540">
      <formula>$J$190&lt;2</formula>
    </cfRule>
    <cfRule type="expression" dxfId="1509" priority="541">
      <formula>$J$190&gt;=2</formula>
    </cfRule>
  </conditionalFormatting>
  <conditionalFormatting sqref="G191">
    <cfRule type="expression" dxfId="1508" priority="43">
      <formula>$F$189="NE"</formula>
    </cfRule>
  </conditionalFormatting>
  <conditionalFormatting sqref="H191:I191">
    <cfRule type="expression" dxfId="1507" priority="40">
      <formula>$F$189="NE"</formula>
    </cfRule>
  </conditionalFormatting>
  <conditionalFormatting sqref="H191:J191">
    <cfRule type="expression" dxfId="1506" priority="42">
      <formula>$J$191&lt;2</formula>
    </cfRule>
    <cfRule type="expression" dxfId="1505" priority="77">
      <formula>$J$191&gt;=2</formula>
    </cfRule>
  </conditionalFormatting>
  <conditionalFormatting sqref="G191">
    <cfRule type="expression" dxfId="1504" priority="44">
      <formula>$J$191&lt;2</formula>
    </cfRule>
    <cfRule type="expression" dxfId="1503" priority="45">
      <formula>$J$191&gt;=2</formula>
    </cfRule>
  </conditionalFormatting>
  <conditionalFormatting sqref="K100:M100 C100:F100">
    <cfRule type="expression" dxfId="1502" priority="9695">
      <formula>OR($J$100&lt;2,$K$100&lt;2,$L$100&lt;2,$M$100&lt;2)</formula>
    </cfRule>
    <cfRule type="expression" dxfId="1501" priority="9696">
      <formula>AND($J$100&gt;=2,$K$100&gt;=2,$L$100&gt;=2,$M$100&gt;=2)</formula>
    </cfRule>
  </conditionalFormatting>
  <conditionalFormatting sqref="G100:J100">
    <cfRule type="expression" dxfId="1500" priority="38">
      <formula>$J$100&lt;2</formula>
    </cfRule>
    <cfRule type="expression" dxfId="1499" priority="39">
      <formula>$J$100&gt;=2</formula>
    </cfRule>
  </conditionalFormatting>
  <conditionalFormatting sqref="C36:F36 K36:M36">
    <cfRule type="expression" dxfId="1498" priority="10110">
      <formula>OR($J$36&lt;2,$K$36&lt;2,$L$36&lt;2,$M$36&lt;2)</formula>
    </cfRule>
    <cfRule type="expression" dxfId="1497" priority="10111">
      <formula>AND($J$36&gt;=2,$K$36&gt;=2,$L$36&gt;=2,$M$36&gt;=2)</formula>
    </cfRule>
  </conditionalFormatting>
  <conditionalFormatting sqref="G175:J175">
    <cfRule type="expression" dxfId="1496" priority="36">
      <formula>$J$175&lt;2</formula>
    </cfRule>
    <cfRule type="expression" dxfId="1495" priority="37">
      <formula>$J$175&gt;=2</formula>
    </cfRule>
  </conditionalFormatting>
  <conditionalFormatting sqref="C197:M199">
    <cfRule type="expression" dxfId="1494" priority="30">
      <formula>$F$197="NE"</formula>
    </cfRule>
  </conditionalFormatting>
  <conditionalFormatting sqref="K197:M197 C197:F197">
    <cfRule type="expression" dxfId="1493" priority="10127">
      <formula>OR($J$197&lt;2,$J$198&lt;2,$J$199&lt;2,$K$197&lt;=2,$L$197&lt;=2,$M$197&lt;=2)</formula>
    </cfRule>
    <cfRule type="expression" dxfId="1492" priority="10128">
      <formula>AND($J$197&gt;=2,$J$198&gt;=2,$J$199&gt;=2,$K$197&gt;2,$L$197&gt;2,$M$197&gt;2)</formula>
    </cfRule>
  </conditionalFormatting>
  <conditionalFormatting sqref="G196">
    <cfRule type="expression" dxfId="1491" priority="678">
      <formula>$J$196&lt;2</formula>
    </cfRule>
    <cfRule type="expression" dxfId="1490" priority="679">
      <formula>$J$196&gt;=2</formula>
    </cfRule>
  </conditionalFormatting>
  <conditionalFormatting sqref="G197 J197">
    <cfRule type="expression" dxfId="1489" priority="32">
      <formula>$J$197&lt;2</formula>
    </cfRule>
    <cfRule type="expression" dxfId="1488" priority="33">
      <formula>$J$197&gt;=2</formula>
    </cfRule>
  </conditionalFormatting>
  <conditionalFormatting sqref="H197:I197">
    <cfRule type="expression" dxfId="1487" priority="31">
      <formula>$J$197&lt;2</formula>
    </cfRule>
    <cfRule type="expression" dxfId="1486" priority="177">
      <formula>$J$197&gt;=2</formula>
    </cfRule>
  </conditionalFormatting>
  <conditionalFormatting sqref="C185:M188">
    <cfRule type="expression" dxfId="1485" priority="29">
      <formula>$F$185="NE"</formula>
    </cfRule>
  </conditionalFormatting>
  <conditionalFormatting sqref="K6:M7 C6:F7">
    <cfRule type="expression" dxfId="1484" priority="10786">
      <formula>AND($J$6&gt;=2,$J$7&gt;=3,$K$6&gt;=3,$L$6&gt;=3,$M$6&gt;=3)</formula>
    </cfRule>
    <cfRule type="expression" dxfId="1483" priority="10787">
      <formula>OR($J$6&lt;2,$J$7&lt;3,$K$6&lt;3,$L$6&lt;3,$M$6&lt;3)</formula>
    </cfRule>
  </conditionalFormatting>
  <conditionalFormatting sqref="K8:M8 C8:F8">
    <cfRule type="expression" dxfId="1482" priority="10894">
      <formula>OR(OR($J$8&lt;3,$J$9&lt;2,$K$8&lt;3,$L$8&lt;3,$M$8&lt;3))</formula>
    </cfRule>
    <cfRule type="expression" dxfId="1481" priority="10895">
      <formula>AND($J$8&gt;=3,$J$9&gt;=2,$K$8&gt;=3,$L$8&gt;=3,$M$8&gt;=3)</formula>
    </cfRule>
  </conditionalFormatting>
  <conditionalFormatting sqref="G7:J7">
    <cfRule type="expression" dxfId="1480" priority="27">
      <formula>$J$7&lt;3</formula>
    </cfRule>
    <cfRule type="expression" dxfId="1479" priority="28">
      <formula>$J$7&gt;=3</formula>
    </cfRule>
  </conditionalFormatting>
  <conditionalFormatting sqref="G8:J8">
    <cfRule type="expression" dxfId="1478" priority="25">
      <formula>$J$8&lt;3</formula>
    </cfRule>
    <cfRule type="expression" dxfId="1477" priority="26">
      <formula>$J$8&gt;=3</formula>
    </cfRule>
  </conditionalFormatting>
  <conditionalFormatting sqref="G9:J9">
    <cfRule type="expression" dxfId="1476" priority="23">
      <formula>$J$9&lt;2</formula>
    </cfRule>
    <cfRule type="expression" dxfId="1475" priority="24">
      <formula>$J$9&gt;=2</formula>
    </cfRule>
  </conditionalFormatting>
  <conditionalFormatting sqref="G14:J14">
    <cfRule type="expression" dxfId="1474" priority="1115">
      <formula>$J$14&lt;2</formula>
    </cfRule>
    <cfRule type="expression" dxfId="1473" priority="1117">
      <formula>$J$14&gt;=2</formula>
    </cfRule>
  </conditionalFormatting>
  <conditionalFormatting sqref="H14:I14">
    <cfRule type="expression" dxfId="1472" priority="514">
      <formula>$J$14&lt;2</formula>
    </cfRule>
    <cfRule type="expression" dxfId="1471" priority="516">
      <formula>$J$14&gt;=2</formula>
    </cfRule>
  </conditionalFormatting>
  <conditionalFormatting sqref="G15:J15">
    <cfRule type="expression" dxfId="1470" priority="74">
      <formula>$J$15&lt;2</formula>
    </cfRule>
    <cfRule type="expression" dxfId="1469" priority="533">
      <formula>$J$15&gt;=2</formula>
    </cfRule>
  </conditionalFormatting>
  <conditionalFormatting sqref="C55:F55 K55:M55">
    <cfRule type="expression" dxfId="1468" priority="11376">
      <formula>OR($J$55&lt;2,$K$55&lt;2,$L$55&lt;2,$M$55&lt;2)</formula>
    </cfRule>
    <cfRule type="expression" dxfId="1467" priority="11377">
      <formula>AND($J$55&gt;=2,$K$55&gt;=2,$L$55&gt;=2,$M$55&gt;=2)</formula>
    </cfRule>
  </conditionalFormatting>
  <conditionalFormatting sqref="K59:M59 C59:F59">
    <cfRule type="expression" dxfId="1466" priority="12136">
      <formula>OR($J$59&lt;2,$K$59&lt;2,$L$59&lt;2,$M$59&lt;2)</formula>
    </cfRule>
    <cfRule type="expression" dxfId="1465" priority="12137">
      <formula>AND($J$59&gt;=2,$K$59&gt;=2,$L$59&gt;=2,$M$59&gt;=2)</formula>
    </cfRule>
  </conditionalFormatting>
  <conditionalFormatting sqref="K149:M150 C149:F150">
    <cfRule type="expression" dxfId="1464" priority="12282">
      <formula>OR($J$149&lt;2,$J$150&lt;3,$K$149&lt;2.5,$L$149&lt;2.5,$M$149&lt;2.5)</formula>
    </cfRule>
    <cfRule type="expression" dxfId="1463" priority="12283">
      <formula>AND($J$149&gt;=2,$J$150&gt;=3,$K$149&gt;=2.5,$L$149&gt;=2.5,$M$149&gt;=2.5)</formula>
    </cfRule>
  </conditionalFormatting>
  <conditionalFormatting sqref="C172:F173 K172:M173">
    <cfRule type="expression" dxfId="1462" priority="12405">
      <formula>OR($J$172&lt;3,$J$173&lt;2,$K$172&lt;2.5,$L$172&lt;2.5,$M$172&lt;2.5)</formula>
    </cfRule>
    <cfRule type="expression" dxfId="1461" priority="12406">
      <formula>AND($J$172&gt;=3,$J$173&gt;=2,$K$172&gt;=2.5,$L$172&gt;=2.5,$M$172&gt;=2.5)</formula>
    </cfRule>
  </conditionalFormatting>
  <conditionalFormatting sqref="K174:M174 C174:F174">
    <cfRule type="expression" dxfId="1460" priority="12520">
      <formula>OR($J$174&lt;2,$J$175&lt;2,$K$174&lt;=2,$L$174&lt;=2,$M$174&lt;=2)</formula>
    </cfRule>
    <cfRule type="expression" dxfId="1459" priority="12521">
      <formula>AND($J$174&gt;=2,$J$175&gt;=2,$K$174&gt;2,$L$174&gt;2,$M$174&gt;2)</formula>
    </cfRule>
  </conditionalFormatting>
  <conditionalFormatting sqref="C200:F200 K200:M200">
    <cfRule type="expression" dxfId="1458" priority="12624">
      <formula>OR($J$200&lt;3,$K$200&lt;3,$L$200&lt;3,$M$200&lt;3)</formula>
    </cfRule>
    <cfRule type="expression" dxfId="1457" priority="12625">
      <formula>AND($J$200&gt;=3,$K$200&gt;=3,$L$200&gt;=3,$M$200&gt;=3)</formula>
    </cfRule>
  </conditionalFormatting>
  <conditionalFormatting sqref="K21:M23 C21:F23">
    <cfRule type="expression" dxfId="1456" priority="12646">
      <formula>OR($J$21&lt;2,$J$22&lt;2,$J$23&lt;2,$K$21&lt;2.5,$L$21&lt;2.5,$M$21&lt;2.5)</formula>
    </cfRule>
    <cfRule type="expression" dxfId="1455" priority="12647">
      <formula>AND($J$21&gt;=2,$J$22&gt;=2,$J$23&gt;=2,$K$21&gt;=2.5,$L$21&gt;=2.5,$M$21&gt;=2.5)</formula>
    </cfRule>
  </conditionalFormatting>
  <conditionalFormatting sqref="K24:M24 C24:F24">
    <cfRule type="expression" dxfId="1454" priority="12662">
      <formula>OR($J$24&lt;3,$K$24&lt;3,$L$24&lt;3,$M$24&lt;3)</formula>
    </cfRule>
    <cfRule type="expression" dxfId="1453" priority="12663">
      <formula>AND($J$24&gt;=3,$K$24&gt;=3,$L$24&gt;=3,$M$24&gt;=3)</formula>
    </cfRule>
  </conditionalFormatting>
  <conditionalFormatting sqref="K31:M31 C31:F31">
    <cfRule type="expression" dxfId="1452" priority="13001">
      <formula>OR($J$31&lt;3,$K$31&lt;3,$L$31&lt;3,$M$31&lt;3)</formula>
    </cfRule>
    <cfRule type="expression" dxfId="1451" priority="13002">
      <formula>AND($J$31&gt;=3,$K$31&gt;=3,$L$31&gt;=3,$M$31&gt;=3)</formula>
    </cfRule>
  </conditionalFormatting>
  <conditionalFormatting sqref="G52:J52">
    <cfRule type="expression" dxfId="1450" priority="13">
      <formula>$J$52&lt;2</formula>
    </cfRule>
    <cfRule type="expression" dxfId="1449" priority="14">
      <formula>$J$52&gt;=2</formula>
    </cfRule>
  </conditionalFormatting>
  <conditionalFormatting sqref="C49:F52 K49:M52">
    <cfRule type="expression" dxfId="1448" priority="11">
      <formula>OR($J$49&lt;2,$J$50&lt;2,$J$51&lt;3,$J$52&lt;2,$K$49&lt;2.5,$L$49&lt;2.5,$M$49&lt;2.5)</formula>
    </cfRule>
    <cfRule type="expression" dxfId="1447" priority="12">
      <formula>AND($J$49&gt;=2,$J$50&gt;=2,$J$51&gt;=3,$J$52&gt;=2,$K$49&gt;=2.5,$L$49&gt;=2.5,$M$49&gt;=2.5)</formula>
    </cfRule>
  </conditionalFormatting>
  <conditionalFormatting sqref="G49:J49">
    <cfRule type="expression" dxfId="1446" priority="19">
      <formula>$J$49&lt;2</formula>
    </cfRule>
    <cfRule type="expression" dxfId="1445" priority="20">
      <formula>$J$49&gt;=2</formula>
    </cfRule>
  </conditionalFormatting>
  <conditionalFormatting sqref="G50:J50">
    <cfRule type="expression" dxfId="1444" priority="17">
      <formula>$J$50&lt;2</formula>
    </cfRule>
    <cfRule type="expression" dxfId="1443" priority="18">
      <formula>$J$50&gt;=2</formula>
    </cfRule>
  </conditionalFormatting>
  <conditionalFormatting sqref="G51:J51">
    <cfRule type="expression" dxfId="1442" priority="15">
      <formula>$J$51&lt;3</formula>
    </cfRule>
    <cfRule type="expression" dxfId="1441" priority="16">
      <formula>$J$51&gt;=3</formula>
    </cfRule>
  </conditionalFormatting>
  <conditionalFormatting sqref="C69:F69 K69:M69">
    <cfRule type="expression" dxfId="1440" priority="13591">
      <formula>OR($J$69&lt;3,$K$69&lt;3,$L$69&lt;3,$M$69&lt;3)</formula>
    </cfRule>
    <cfRule type="expression" dxfId="1439" priority="13592">
      <formula>AND($J$69&gt;=3,$K$69&gt;=3,$L$69&gt;=3,$M$69&gt;=3)</formula>
    </cfRule>
  </conditionalFormatting>
  <conditionalFormatting sqref="K94:M96 C94:F96">
    <cfRule type="expression" dxfId="1438" priority="13792">
      <formula>OR($J$94&lt;2,$J$95&lt;2,$J$96&lt;3,$K$94&lt;2.5,$L$94&lt;2.5,$M$94&lt;2.5)</formula>
    </cfRule>
    <cfRule type="expression" dxfId="1437" priority="13793">
      <formula>AND($J$94&gt;=2,$J$95&gt;=2,$J$96&gt;=3,$K$94&gt;=2.5,$L$94&gt;=2.5,$M$94&gt;=2.5)</formula>
    </cfRule>
  </conditionalFormatting>
  <conditionalFormatting sqref="C103:F103 K103:M103">
    <cfRule type="expression" dxfId="1436" priority="14131">
      <formula>OR($J$103&lt;2,$K$103&lt;2,$L$103&lt;2,$M$103&lt;2)</formula>
    </cfRule>
    <cfRule type="expression" dxfId="1435" priority="14132">
      <formula>AND($J$103&gt;=2,$K$103&gt;=2,$L$103&gt;=2,$M$103&gt;=2)</formula>
    </cfRule>
  </conditionalFormatting>
  <conditionalFormatting sqref="K115:M115 C115:F115">
    <cfRule type="expression" dxfId="1434" priority="14137">
      <formula>OR($J$115&lt;2,$K$115&lt;2,$L$115&lt;2,$M$115&lt;2)</formula>
    </cfRule>
    <cfRule type="expression" dxfId="1433" priority="14138">
      <formula>AND($J$115&gt;=2,$K$115&gt;=2,$L$115&gt;=2,$M$115&gt;=2)</formula>
    </cfRule>
  </conditionalFormatting>
  <conditionalFormatting sqref="H117:J117">
    <cfRule type="expression" dxfId="1432" priority="320">
      <formula>$J$117&lt;2</formula>
    </cfRule>
    <cfRule type="expression" dxfId="1431" priority="835">
      <formula>$J$117&gt;=2</formula>
    </cfRule>
  </conditionalFormatting>
  <conditionalFormatting sqref="G117">
    <cfRule type="expression" dxfId="1430" priority="840">
      <formula>$J$117&lt;2</formula>
    </cfRule>
    <cfRule type="expression" dxfId="1429" priority="841">
      <formula>$J$117&gt;=2</formula>
    </cfRule>
  </conditionalFormatting>
  <conditionalFormatting sqref="C116:F117 K116:M117">
    <cfRule type="expression" dxfId="1428" priority="12280">
      <formula>OR($J$116&lt;2,$J$117&lt;2,$K$116&lt;2,$L$116&lt;2,$M$116&lt;2)</formula>
    </cfRule>
    <cfRule type="expression" dxfId="1427" priority="12281">
      <formula>AND($J$116&gt;=2,$J$117&gt;=2,$K$116&gt;=2,$L$116&gt;=2,$M$116&gt;=2)</formula>
    </cfRule>
  </conditionalFormatting>
  <conditionalFormatting sqref="G118:J118">
    <cfRule type="expression" dxfId="1426" priority="9">
      <formula>$J$118&lt;2</formula>
    </cfRule>
    <cfRule type="expression" dxfId="1425" priority="10">
      <formula>$J$118&gt;=2</formula>
    </cfRule>
  </conditionalFormatting>
  <conditionalFormatting sqref="K118:M119 C118:F119">
    <cfRule type="expression" dxfId="1424" priority="7">
      <formula>OR($J$118&lt;2,$J$119&lt;3,$K$118&lt;3,$L$118&lt;3,$M$118&lt;3)</formula>
    </cfRule>
    <cfRule type="expression" dxfId="1423" priority="8">
      <formula>AND($J$118&gt;=2,$J$119&gt;=3,$K$118&gt;=3,$L$118&gt;=3,$M$118&gt;=3)</formula>
    </cfRule>
  </conditionalFormatting>
  <conditionalFormatting sqref="K125:M125 C125:F125">
    <cfRule type="expression" dxfId="1422" priority="14301">
      <formula>OR($J$125&lt;2,$K$125&lt;2,$L$125&lt;2,$M$125&lt;2)</formula>
    </cfRule>
    <cfRule type="expression" dxfId="1421" priority="14302">
      <formula>AND($J$125&gt;=2,$K$125&gt;=2,$L$125&gt;=2,$M$125&gt;=2)</formula>
    </cfRule>
  </conditionalFormatting>
  <conditionalFormatting sqref="K144:M144 C144:F144">
    <cfRule type="expression" dxfId="1420" priority="14498">
      <formula>OR($J$144&lt;2,$K$144&lt;2,$L$144&lt;2,$M$144&lt;2)</formula>
    </cfRule>
    <cfRule type="expression" dxfId="1419" priority="14499">
      <formula>AND($J$144&gt;=2,$K$144&gt;=2,$L$144&gt;=2,$M$144&gt;=2)</formula>
    </cfRule>
  </conditionalFormatting>
  <conditionalFormatting sqref="K146:M146 C146:F146">
    <cfRule type="expression" dxfId="1418" priority="14643">
      <formula>OR($J$146&lt;2,$K$146&lt;2,$L$146&lt;2,$M$146&lt;2)</formula>
    </cfRule>
    <cfRule type="expression" dxfId="1417" priority="14644">
      <formula>AND($J$146&gt;=2,$K$146&gt;=2,$L$146&gt;=2,$M$146&gt;=2)</formula>
    </cfRule>
  </conditionalFormatting>
  <conditionalFormatting sqref="K148:M148 C148:F148">
    <cfRule type="expression" dxfId="1416" priority="14873">
      <formula>OR($J$148&lt;2,$K$148&lt;2,$L$148&lt;2,$M$148&lt;2)</formula>
    </cfRule>
    <cfRule type="expression" dxfId="1415" priority="14874">
      <formula>AND($J$148&gt;=2,$K$148&gt;=2,$L$148&gt;=2,$M$148&gt;=2)</formula>
    </cfRule>
  </conditionalFormatting>
  <conditionalFormatting sqref="K176:M177 C176:F177">
    <cfRule type="expression" dxfId="1414" priority="14952">
      <formula>OR($J$176&lt;2,$J$177&lt;2,$K$176&lt;=2,$L$176&lt;=2,$M$176&lt;=2)</formula>
    </cfRule>
    <cfRule type="expression" dxfId="1413" priority="14953">
      <formula>AND($J$176&gt;=2,$J$177&gt;=2,$K$176&gt;2,$L$176&gt;2,$M$176&gt;2)</formula>
    </cfRule>
  </conditionalFormatting>
  <conditionalFormatting sqref="C201:F202 K201:M202">
    <cfRule type="expression" dxfId="1412" priority="15012">
      <formula>OR($J$201&lt;3,$J$202&lt;2,$K$201&lt;2.5,$L$201&lt;2.5,$M$201&lt;2.5)</formula>
    </cfRule>
    <cfRule type="expression" dxfId="1411" priority="15013">
      <formula>AND($J$201&gt;=3,$J$202&gt;=2,$K$201&gt;=2.5,$L$201&gt;=2.5,$M$201&gt;=2.5)</formula>
    </cfRule>
  </conditionalFormatting>
  <conditionalFormatting sqref="G60:J60">
    <cfRule type="expression" dxfId="1410" priority="5">
      <formula>$J$60&lt;2</formula>
    </cfRule>
    <cfRule type="expression" dxfId="1409" priority="6">
      <formula>$J$60&gt;=2</formula>
    </cfRule>
  </conditionalFormatting>
  <conditionalFormatting sqref="G61:J61">
    <cfRule type="expression" dxfId="1408" priority="3">
      <formula>$J$61&lt;2</formula>
    </cfRule>
    <cfRule type="expression" dxfId="1407" priority="4">
      <formula>$J$61&gt;=2</formula>
    </cfRule>
  </conditionalFormatting>
  <conditionalFormatting sqref="K60:M61 C60:F61">
    <cfRule type="expression" dxfId="1406" priority="1">
      <formula>OR($J$60&lt;2,$J$61&lt;2,$K$60&lt;2,$L$60&lt;2,$M$60&lt;2)</formula>
    </cfRule>
    <cfRule type="expression" dxfId="1405" priority="2">
      <formula>AND($J$60&gt;=2,$J$61&gt;=2,$K$60&gt;=2,$L$60&gt;=2,$M$60&gt;=2)</formula>
    </cfRule>
  </conditionalFormatting>
  <conditionalFormatting sqref="K114:M114 C114:F114">
    <cfRule type="expression" dxfId="1404" priority="15094">
      <formula>OR($J$114&lt;3,$K$114&lt;3,$L$114&lt;3,$M$114&lt;3)</formula>
    </cfRule>
    <cfRule type="expression" dxfId="1403" priority="15095">
      <formula>AND($J$114&gt;=3,$K$114&gt;=3,$L$114&gt;=3,$M$114&gt;=3)</formula>
    </cfRule>
  </conditionalFormatting>
  <conditionalFormatting sqref="K126:M126 C126:F126">
    <cfRule type="expression" dxfId="1402" priority="15360">
      <formula>OR($J$126&lt;2,$K$126&lt;2,$L$126&lt;2,$M$126&lt;2)</formula>
    </cfRule>
    <cfRule type="expression" dxfId="1401" priority="15361">
      <formula>AND($J$126&gt;=2,$K$126&gt;=2,$L$126&gt;=2,$M$126&gt;=2)</formula>
    </cfRule>
  </conditionalFormatting>
  <dataValidations count="3">
    <dataValidation type="list" allowBlank="1" showInputMessage="1" showErrorMessage="1" sqref="F44:F48 F10:F11 F13:F20 F206:F210 F89:F90 F132:F141 F147:F148 F104:F106 F168:F173 F67 F185:F197 F30:F35 F69:F74 F94:F99 F115:F117 F125:F126" xr:uid="{5C3F30D9-E497-4DF1-946B-4D0D2C157BBF}">
      <formula1>"DA,NE"</formula1>
    </dataValidation>
    <dataValidation allowBlank="1" showInputMessage="1" showErrorMessage="1" errorTitle="Upozorenje" error="Dokumentaciju i implementaciju moguće je ocjeniti ocjenom 1 do 5 sukladno Smjernicama za provođenje revzije kibernetičke sigurnosti." sqref="J2:J210" xr:uid="{02583B4E-CA36-4F74-A03A-6E74B3D44681}"/>
    <dataValidation type="list" allowBlank="1" showInputMessage="1" showErrorMessage="1" errorTitle="Upozorenje" error="Dokumentaciju i implementaciju moguće je ocjeniti ocjenom 1 do 5 sukladno Smjernicama za provođenje revzije kibernetičke sigurnosti." sqref="H2:I210" xr:uid="{02D445EE-53C5-428B-875A-61338A9E9DD0}">
      <formula1>"1,2,3,4,5"</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7B38D-076B-4597-8633-8FD3155DCF50}">
  <sheetPr>
    <tabColor rgb="FFC1E4F5"/>
  </sheetPr>
  <dimension ref="A1:U241"/>
  <sheetViews>
    <sheetView zoomScale="70" zoomScaleNormal="70" workbookViewId="0">
      <pane ySplit="1" topLeftCell="A2" activePane="bottomLeft" state="frozen"/>
      <selection pane="bottomLeft"/>
    </sheetView>
  </sheetViews>
  <sheetFormatPr defaultRowHeight="26.25" x14ac:dyDescent="0.4"/>
  <cols>
    <col min="2" max="2" width="38.7109375" customWidth="1"/>
    <col min="3" max="3" width="9.140625" style="51" customWidth="1"/>
    <col min="4" max="4" width="82.140625" customWidth="1"/>
    <col min="5" max="5" width="21.7109375" customWidth="1"/>
    <col min="6" max="6" width="22.140625" customWidth="1"/>
    <col min="7" max="7" width="38.42578125" style="61" customWidth="1"/>
    <col min="8" max="8" width="24.42578125" bestFit="1" customWidth="1"/>
    <col min="9" max="9" width="24.28515625" bestFit="1" customWidth="1"/>
    <col min="10" max="10" width="17.42578125" customWidth="1"/>
    <col min="11" max="13" width="17.85546875" customWidth="1"/>
    <col min="14" max="14" width="16.28515625" customWidth="1"/>
    <col min="15" max="15" width="50.7109375" customWidth="1"/>
    <col min="17" max="17" width="9.140625" style="132"/>
    <col min="18" max="18" width="23.28515625" customWidth="1"/>
    <col min="20" max="20" width="12.7109375" customWidth="1"/>
    <col min="21" max="21" width="11.140625" customWidth="1"/>
  </cols>
  <sheetData>
    <row r="1" spans="1:21" ht="45.75" thickBot="1" x14ac:dyDescent="0.45">
      <c r="A1" s="2"/>
      <c r="B1" s="3" t="s">
        <v>1</v>
      </c>
      <c r="C1" s="50" t="s">
        <v>0</v>
      </c>
      <c r="D1" s="3" t="s">
        <v>2</v>
      </c>
      <c r="E1" s="3" t="s">
        <v>3</v>
      </c>
      <c r="F1" s="4" t="s">
        <v>324</v>
      </c>
      <c r="G1" s="4" t="s">
        <v>4</v>
      </c>
      <c r="H1" s="4" t="s">
        <v>51</v>
      </c>
      <c r="I1" s="4" t="s">
        <v>52</v>
      </c>
      <c r="J1" s="4" t="s">
        <v>54</v>
      </c>
      <c r="K1" s="4" t="s">
        <v>8</v>
      </c>
      <c r="L1" s="4" t="s">
        <v>9</v>
      </c>
      <c r="M1" s="13" t="s">
        <v>53</v>
      </c>
      <c r="N1" s="124" t="s">
        <v>55</v>
      </c>
      <c r="O1" s="125" t="s">
        <v>329</v>
      </c>
      <c r="R1" s="175"/>
      <c r="S1" s="175"/>
      <c r="T1" s="175"/>
      <c r="U1" s="175"/>
    </row>
    <row r="2" spans="1:21" ht="54" customHeight="1" x14ac:dyDescent="0.4">
      <c r="A2" s="758">
        <v>1</v>
      </c>
      <c r="B2" s="759" t="s">
        <v>10</v>
      </c>
      <c r="C2" s="787" t="s">
        <v>11</v>
      </c>
      <c r="D2" s="844" t="s">
        <v>32</v>
      </c>
      <c r="E2" s="846" t="s">
        <v>6</v>
      </c>
      <c r="F2" s="846" t="s">
        <v>7</v>
      </c>
      <c r="G2" s="60" t="s">
        <v>45</v>
      </c>
      <c r="H2" s="259"/>
      <c r="I2" s="259"/>
      <c r="J2" s="564">
        <f>IF(AND(ISNUMBER(H2),ISNUMBER(I2)),AVERAGE(H2:I2),0)</f>
        <v>0</v>
      </c>
      <c r="K2" s="778" t="e">
        <f>ROUND(AVERAGE(H2:H3),2)</f>
        <v>#DIV/0!</v>
      </c>
      <c r="L2" s="778" t="e">
        <f>ROUND(AVERAGE(I2:I3),2)</f>
        <v>#DIV/0!</v>
      </c>
      <c r="M2" s="780" t="e">
        <f>ROUND(AVERAGE(K2:L3),2)</f>
        <v>#DIV/0!</v>
      </c>
      <c r="N2" s="781" t="str">
        <f>IFERROR(ROUND(AVERAGE(M2:M16),2),"")</f>
        <v/>
      </c>
      <c r="O2" s="841"/>
    </row>
    <row r="3" spans="1:21" ht="57" customHeight="1" x14ac:dyDescent="0.4">
      <c r="A3" s="630"/>
      <c r="B3" s="760"/>
      <c r="C3" s="788"/>
      <c r="D3" s="845"/>
      <c r="E3" s="847"/>
      <c r="F3" s="847"/>
      <c r="G3" s="136" t="s">
        <v>56</v>
      </c>
      <c r="H3" s="260"/>
      <c r="I3" s="260"/>
      <c r="J3" s="369">
        <f t="shared" ref="J3:J56" si="0">IF(AND(ISNUMBER(H3),ISNUMBER(I3)),AVERAGE(H3:I3),0)</f>
        <v>0</v>
      </c>
      <c r="K3" s="779"/>
      <c r="L3" s="779"/>
      <c r="M3" s="606"/>
      <c r="N3" s="782"/>
      <c r="O3" s="801"/>
    </row>
    <row r="4" spans="1:21" ht="45" x14ac:dyDescent="0.4">
      <c r="A4" s="630"/>
      <c r="B4" s="760"/>
      <c r="C4" s="767" t="s">
        <v>12</v>
      </c>
      <c r="D4" s="834" t="s">
        <v>31</v>
      </c>
      <c r="E4" s="832" t="s">
        <v>6</v>
      </c>
      <c r="F4" s="840" t="s">
        <v>7</v>
      </c>
      <c r="G4" s="17" t="s">
        <v>46</v>
      </c>
      <c r="H4" s="261"/>
      <c r="I4" s="261"/>
      <c r="J4" s="370">
        <f t="shared" si="0"/>
        <v>0</v>
      </c>
      <c r="K4" s="740" t="e">
        <f>ROUND(AVERAGE(H4:H5),2)</f>
        <v>#DIV/0!</v>
      </c>
      <c r="L4" s="740" t="e">
        <f>ROUND(AVERAGE(I4:I5),2)</f>
        <v>#DIV/0!</v>
      </c>
      <c r="M4" s="743" t="e">
        <f>ROUND(AVERAGE(K4:L5),2)</f>
        <v>#DIV/0!</v>
      </c>
      <c r="N4" s="782"/>
      <c r="O4" s="801"/>
      <c r="P4" s="16"/>
    </row>
    <row r="5" spans="1:21" ht="45" x14ac:dyDescent="0.4">
      <c r="A5" s="630"/>
      <c r="B5" s="760"/>
      <c r="C5" s="774"/>
      <c r="D5" s="842"/>
      <c r="E5" s="843"/>
      <c r="F5" s="840"/>
      <c r="G5" s="15" t="s">
        <v>47</v>
      </c>
      <c r="H5" s="262"/>
      <c r="I5" s="262"/>
      <c r="J5" s="563">
        <f t="shared" si="0"/>
        <v>0</v>
      </c>
      <c r="K5" s="776"/>
      <c r="L5" s="776"/>
      <c r="M5" s="777"/>
      <c r="N5" s="782"/>
      <c r="O5" s="801"/>
      <c r="P5" s="1"/>
    </row>
    <row r="6" spans="1:21" ht="45" customHeight="1" x14ac:dyDescent="0.4">
      <c r="A6" s="630"/>
      <c r="B6" s="760"/>
      <c r="C6" s="767" t="s">
        <v>13</v>
      </c>
      <c r="D6" s="834" t="s">
        <v>30</v>
      </c>
      <c r="E6" s="832" t="s">
        <v>6</v>
      </c>
      <c r="F6" s="832" t="s">
        <v>7</v>
      </c>
      <c r="G6" s="18" t="s">
        <v>48</v>
      </c>
      <c r="H6" s="263"/>
      <c r="I6" s="263"/>
      <c r="J6" s="560">
        <f t="shared" si="0"/>
        <v>0</v>
      </c>
      <c r="K6" s="740" t="e">
        <f>ROUND(AVERAGE(H6:H7),2)</f>
        <v>#DIV/0!</v>
      </c>
      <c r="L6" s="740" t="e">
        <f>ROUND(AVERAGE(I6:I7),2)</f>
        <v>#DIV/0!</v>
      </c>
      <c r="M6" s="743" t="e">
        <f>ROUND(AVERAGE(K6:L7),2)</f>
        <v>#DIV/0!</v>
      </c>
      <c r="N6" s="782"/>
      <c r="O6" s="801"/>
      <c r="P6" s="1"/>
    </row>
    <row r="7" spans="1:21" ht="45" customHeight="1" x14ac:dyDescent="0.4">
      <c r="A7" s="630"/>
      <c r="B7" s="760"/>
      <c r="C7" s="768"/>
      <c r="D7" s="835"/>
      <c r="E7" s="833"/>
      <c r="F7" s="833"/>
      <c r="G7" s="161" t="s">
        <v>50</v>
      </c>
      <c r="H7" s="266"/>
      <c r="I7" s="266"/>
      <c r="J7" s="371">
        <f>IF(AND(ISNUMBER(H7),ISNUMBER(I7)),AVERAGE(H7:I7),0)</f>
        <v>0</v>
      </c>
      <c r="K7" s="741"/>
      <c r="L7" s="741"/>
      <c r="M7" s="744"/>
      <c r="N7" s="782"/>
      <c r="O7" s="801"/>
      <c r="P7" s="1"/>
    </row>
    <row r="8" spans="1:21" ht="49.5" customHeight="1" x14ac:dyDescent="0.4">
      <c r="A8" s="630"/>
      <c r="B8" s="760"/>
      <c r="C8" s="767" t="s">
        <v>14</v>
      </c>
      <c r="D8" s="834" t="s">
        <v>29</v>
      </c>
      <c r="E8" s="832" t="s">
        <v>6</v>
      </c>
      <c r="F8" s="840" t="s">
        <v>7</v>
      </c>
      <c r="G8" s="17" t="s">
        <v>56</v>
      </c>
      <c r="H8" s="261"/>
      <c r="I8" s="261"/>
      <c r="J8" s="370">
        <f t="shared" si="0"/>
        <v>0</v>
      </c>
      <c r="K8" s="740" t="e">
        <f>ROUND(AVERAGE(H8:H9),2)</f>
        <v>#DIV/0!</v>
      </c>
      <c r="L8" s="740" t="e">
        <f>ROUND(AVERAGE(I8:I9),2)</f>
        <v>#DIV/0!</v>
      </c>
      <c r="M8" s="743" t="e">
        <f>ROUND(AVERAGE(K8:L9),2)</f>
        <v>#DIV/0!</v>
      </c>
      <c r="N8" s="782"/>
      <c r="O8" s="801"/>
    </row>
    <row r="9" spans="1:21" ht="50.25" customHeight="1" x14ac:dyDescent="0.4">
      <c r="A9" s="630"/>
      <c r="B9" s="760"/>
      <c r="C9" s="768"/>
      <c r="D9" s="835"/>
      <c r="E9" s="833"/>
      <c r="F9" s="840"/>
      <c r="G9" s="58" t="s">
        <v>244</v>
      </c>
      <c r="H9" s="328"/>
      <c r="I9" s="328"/>
      <c r="J9" s="561">
        <f t="shared" si="0"/>
        <v>0</v>
      </c>
      <c r="K9" s="741"/>
      <c r="L9" s="741"/>
      <c r="M9" s="744"/>
      <c r="N9" s="782"/>
      <c r="O9" s="801"/>
    </row>
    <row r="10" spans="1:21" ht="49.5" customHeight="1" x14ac:dyDescent="0.4">
      <c r="A10" s="630"/>
      <c r="B10" s="760"/>
      <c r="C10" s="157" t="s">
        <v>15</v>
      </c>
      <c r="D10" s="249" t="s">
        <v>28</v>
      </c>
      <c r="E10" s="159" t="s">
        <v>6</v>
      </c>
      <c r="F10" s="159" t="s">
        <v>7</v>
      </c>
      <c r="G10" s="18" t="s">
        <v>380</v>
      </c>
      <c r="H10" s="261"/>
      <c r="I10" s="261"/>
      <c r="J10" s="370">
        <f t="shared" si="0"/>
        <v>0</v>
      </c>
      <c r="K10" s="559" t="e">
        <f>ROUND(AVERAGE(H10),2)</f>
        <v>#DIV/0!</v>
      </c>
      <c r="L10" s="559" t="e">
        <f>ROUND(AVERAGE(I10),2)</f>
        <v>#DIV/0!</v>
      </c>
      <c r="M10" s="560" t="e">
        <f>ROUND(AVERAGE(K10:L10),2)</f>
        <v>#DIV/0!</v>
      </c>
      <c r="N10" s="782"/>
      <c r="O10" s="357"/>
    </row>
    <row r="11" spans="1:21" ht="53.25" customHeight="1" x14ac:dyDescent="0.4">
      <c r="A11" s="630"/>
      <c r="B11" s="760"/>
      <c r="C11" s="157" t="s">
        <v>16</v>
      </c>
      <c r="D11" s="249" t="s">
        <v>27</v>
      </c>
      <c r="E11" s="159" t="s">
        <v>6</v>
      </c>
      <c r="F11" s="159" t="s">
        <v>7</v>
      </c>
      <c r="G11" s="17" t="s">
        <v>245</v>
      </c>
      <c r="H11" s="261"/>
      <c r="I11" s="261"/>
      <c r="J11" s="370">
        <f t="shared" si="0"/>
        <v>0</v>
      </c>
      <c r="K11" s="559" t="e">
        <f>ROUND(AVERAGE(H11:H11),2)</f>
        <v>#DIV/0!</v>
      </c>
      <c r="L11" s="559" t="e">
        <f>ROUND(AVERAGE(I11:I11),2)</f>
        <v>#DIV/0!</v>
      </c>
      <c r="M11" s="560" t="e">
        <f>ROUND(AVERAGE(K11:L11),2)</f>
        <v>#DIV/0!</v>
      </c>
      <c r="N11" s="782"/>
      <c r="O11" s="358"/>
      <c r="R11" s="20"/>
    </row>
    <row r="12" spans="1:21" ht="82.5" customHeight="1" x14ac:dyDescent="0.4">
      <c r="A12" s="630"/>
      <c r="B12" s="760"/>
      <c r="C12" s="157" t="s">
        <v>17</v>
      </c>
      <c r="D12" s="249" t="s">
        <v>26</v>
      </c>
      <c r="E12" s="159" t="s">
        <v>6</v>
      </c>
      <c r="F12" s="159" t="s">
        <v>7</v>
      </c>
      <c r="G12" s="18" t="s">
        <v>246</v>
      </c>
      <c r="H12" s="263"/>
      <c r="I12" s="263"/>
      <c r="J12" s="560">
        <f t="shared" si="0"/>
        <v>0</v>
      </c>
      <c r="K12" s="559" t="e">
        <f>ROUND(AVERAGE(H12),2)</f>
        <v>#DIV/0!</v>
      </c>
      <c r="L12" s="559" t="e">
        <f>ROUND(AVERAGE(I12),2)</f>
        <v>#DIV/0!</v>
      </c>
      <c r="M12" s="560" t="e">
        <f>ROUND(AVERAGE(K12:L12),2)</f>
        <v>#DIV/0!</v>
      </c>
      <c r="N12" s="782"/>
      <c r="O12" s="357"/>
      <c r="R12" s="20"/>
    </row>
    <row r="13" spans="1:21" ht="102" customHeight="1" x14ac:dyDescent="0.4">
      <c r="A13" s="630"/>
      <c r="B13" s="760"/>
      <c r="C13" s="157" t="s">
        <v>18</v>
      </c>
      <c r="D13" s="249" t="s">
        <v>25</v>
      </c>
      <c r="E13" s="159" t="s">
        <v>6</v>
      </c>
      <c r="F13" s="159" t="s">
        <v>7</v>
      </c>
      <c r="G13" s="18" t="s">
        <v>362</v>
      </c>
      <c r="H13" s="263"/>
      <c r="I13" s="263"/>
      <c r="J13" s="560">
        <f t="shared" si="0"/>
        <v>0</v>
      </c>
      <c r="K13" s="559" t="e">
        <f>ROUND(AVERAGE(H13:H13),2)</f>
        <v>#DIV/0!</v>
      </c>
      <c r="L13" s="559" t="e">
        <f>ROUND(AVERAGE(I13:I13),2)</f>
        <v>#DIV/0!</v>
      </c>
      <c r="M13" s="560" t="e">
        <f>ROUND(AVERAGE(K13:L13),2)</f>
        <v>#DIV/0!</v>
      </c>
      <c r="N13" s="782"/>
      <c r="O13" s="358"/>
      <c r="R13" s="20"/>
    </row>
    <row r="14" spans="1:21" ht="51.75" customHeight="1" x14ac:dyDescent="0.4">
      <c r="A14" s="630"/>
      <c r="B14" s="760"/>
      <c r="C14" s="767" t="s">
        <v>19</v>
      </c>
      <c r="D14" s="834" t="s">
        <v>24</v>
      </c>
      <c r="E14" s="832" t="s">
        <v>6</v>
      </c>
      <c r="F14" s="832" t="s">
        <v>7</v>
      </c>
      <c r="G14" s="158" t="s">
        <v>46</v>
      </c>
      <c r="H14" s="263"/>
      <c r="I14" s="263"/>
      <c r="J14" s="560">
        <f t="shared" si="0"/>
        <v>0</v>
      </c>
      <c r="K14" s="740" t="e">
        <f>ROUND(AVERAGE(H14:H16),2)</f>
        <v>#DIV/0!</v>
      </c>
      <c r="L14" s="740" t="e">
        <f>ROUND(AVERAGE(I14:I16),2)</f>
        <v>#DIV/0!</v>
      </c>
      <c r="M14" s="743" t="e">
        <f>ROUND(AVERAGE(K14:L16),2)</f>
        <v>#DIV/0!</v>
      </c>
      <c r="N14" s="782"/>
      <c r="O14" s="801"/>
      <c r="R14" s="20"/>
    </row>
    <row r="15" spans="1:21" ht="45" customHeight="1" x14ac:dyDescent="0.4">
      <c r="A15" s="630"/>
      <c r="B15" s="760"/>
      <c r="C15" s="768"/>
      <c r="D15" s="835"/>
      <c r="E15" s="833"/>
      <c r="F15" s="833"/>
      <c r="G15" s="63" t="s">
        <v>109</v>
      </c>
      <c r="H15" s="266"/>
      <c r="I15" s="266"/>
      <c r="J15" s="371">
        <f t="shared" si="0"/>
        <v>0</v>
      </c>
      <c r="K15" s="741"/>
      <c r="L15" s="741"/>
      <c r="M15" s="744"/>
      <c r="N15" s="782"/>
      <c r="O15" s="801"/>
      <c r="R15" s="20"/>
    </row>
    <row r="16" spans="1:21" ht="50.25" customHeight="1" x14ac:dyDescent="0.4">
      <c r="A16" s="630"/>
      <c r="B16" s="760"/>
      <c r="C16" s="774"/>
      <c r="D16" s="842"/>
      <c r="E16" s="843"/>
      <c r="F16" s="843"/>
      <c r="G16" s="503" t="s">
        <v>417</v>
      </c>
      <c r="H16" s="262"/>
      <c r="I16" s="262"/>
      <c r="J16" s="563">
        <f t="shared" si="0"/>
        <v>0</v>
      </c>
      <c r="K16" s="776"/>
      <c r="L16" s="776"/>
      <c r="M16" s="777"/>
      <c r="N16" s="782"/>
      <c r="O16" s="801"/>
      <c r="R16" s="20"/>
    </row>
    <row r="17" spans="1:18" ht="116.25" customHeight="1" x14ac:dyDescent="0.4">
      <c r="A17" s="630"/>
      <c r="B17" s="760"/>
      <c r="C17" s="157" t="s">
        <v>20</v>
      </c>
      <c r="D17" s="249" t="s">
        <v>23</v>
      </c>
      <c r="E17" s="159" t="s">
        <v>349</v>
      </c>
      <c r="F17" s="254" t="s">
        <v>396</v>
      </c>
      <c r="G17" s="224" t="s">
        <v>421</v>
      </c>
      <c r="H17" s="263"/>
      <c r="I17" s="263"/>
      <c r="J17" s="560">
        <f t="shared" si="0"/>
        <v>0</v>
      </c>
      <c r="K17" s="559" t="e">
        <f>ROUND(AVERAGE(H17:H17),2)</f>
        <v>#DIV/0!</v>
      </c>
      <c r="L17" s="559" t="e">
        <f>ROUND(AVERAGE(I17:I17),2)</f>
        <v>#DIV/0!</v>
      </c>
      <c r="M17" s="560" t="e">
        <f>ROUND(AVERAGE(K17:L17),2)</f>
        <v>#DIV/0!</v>
      </c>
      <c r="N17" s="782"/>
      <c r="O17" s="358"/>
      <c r="R17" s="20"/>
    </row>
    <row r="18" spans="1:18" ht="45" x14ac:dyDescent="0.4">
      <c r="A18" s="630"/>
      <c r="B18" s="760"/>
      <c r="C18" s="767" t="s">
        <v>21</v>
      </c>
      <c r="D18" s="834" t="s">
        <v>22</v>
      </c>
      <c r="E18" s="832" t="s">
        <v>349</v>
      </c>
      <c r="F18" s="771" t="s">
        <v>396</v>
      </c>
      <c r="G18" s="204" t="s">
        <v>352</v>
      </c>
      <c r="H18" s="263"/>
      <c r="I18" s="263"/>
      <c r="J18" s="560">
        <f t="shared" si="0"/>
        <v>0</v>
      </c>
      <c r="K18" s="740" t="e">
        <f>ROUND(AVERAGE(H18:H20),2)</f>
        <v>#DIV/0!</v>
      </c>
      <c r="L18" s="740" t="e">
        <f>ROUND(AVERAGE(I18:I20),2)</f>
        <v>#DIV/0!</v>
      </c>
      <c r="M18" s="743" t="e">
        <f>ROUND(AVERAGE(K18:L20),2)</f>
        <v>#DIV/0!</v>
      </c>
      <c r="N18" s="782"/>
      <c r="O18" s="801"/>
      <c r="R18" s="20"/>
    </row>
    <row r="19" spans="1:18" ht="30" x14ac:dyDescent="0.4">
      <c r="A19" s="630"/>
      <c r="B19" s="760"/>
      <c r="C19" s="768"/>
      <c r="D19" s="835"/>
      <c r="E19" s="833"/>
      <c r="F19" s="838"/>
      <c r="G19" s="176" t="s">
        <v>358</v>
      </c>
      <c r="H19" s="260"/>
      <c r="I19" s="260"/>
      <c r="J19" s="372">
        <f t="shared" si="0"/>
        <v>0</v>
      </c>
      <c r="K19" s="741"/>
      <c r="L19" s="741"/>
      <c r="M19" s="744"/>
      <c r="N19" s="782"/>
      <c r="O19" s="801"/>
      <c r="R19" s="20"/>
    </row>
    <row r="20" spans="1:18" ht="45" x14ac:dyDescent="0.4">
      <c r="A20" s="631"/>
      <c r="B20" s="761"/>
      <c r="C20" s="793"/>
      <c r="D20" s="836"/>
      <c r="E20" s="837"/>
      <c r="F20" s="839"/>
      <c r="G20" s="180" t="s">
        <v>363</v>
      </c>
      <c r="H20" s="267"/>
      <c r="I20" s="267"/>
      <c r="J20" s="373">
        <f t="shared" si="0"/>
        <v>0</v>
      </c>
      <c r="K20" s="742"/>
      <c r="L20" s="742"/>
      <c r="M20" s="745"/>
      <c r="N20" s="783"/>
      <c r="O20" s="804"/>
      <c r="R20" s="20"/>
    </row>
    <row r="21" spans="1:18" ht="120" customHeight="1" x14ac:dyDescent="0.4">
      <c r="A21" s="747">
        <v>2</v>
      </c>
      <c r="B21" s="823" t="s">
        <v>5</v>
      </c>
      <c r="C21" s="675" t="s">
        <v>61</v>
      </c>
      <c r="D21" s="753" t="s">
        <v>83</v>
      </c>
      <c r="E21" s="754" t="s">
        <v>6</v>
      </c>
      <c r="F21" s="826" t="s">
        <v>7</v>
      </c>
      <c r="G21" s="46" t="s">
        <v>104</v>
      </c>
      <c r="H21" s="268"/>
      <c r="I21" s="268"/>
      <c r="J21" s="562">
        <f t="shared" si="0"/>
        <v>0</v>
      </c>
      <c r="K21" s="762" t="e">
        <f>ROUND(AVERAGE(H21:H23),2)</f>
        <v>#DIV/0!</v>
      </c>
      <c r="L21" s="762" t="e">
        <f>ROUND(AVERAGE(I21:I23),2)</f>
        <v>#DIV/0!</v>
      </c>
      <c r="M21" s="762" t="e">
        <f>ROUND(AVERAGE(K21:L23),2)</f>
        <v>#DIV/0!</v>
      </c>
      <c r="N21" s="763" t="str">
        <f>IFERROR(ROUND(AVERAGE(M21:M33),2),"")</f>
        <v/>
      </c>
      <c r="O21" s="821"/>
      <c r="R21" s="20"/>
    </row>
    <row r="22" spans="1:18" ht="122.25" customHeight="1" x14ac:dyDescent="0.4">
      <c r="A22" s="748"/>
      <c r="B22" s="824"/>
      <c r="C22" s="825"/>
      <c r="D22" s="730"/>
      <c r="E22" s="755"/>
      <c r="F22" s="827"/>
      <c r="G22" s="182" t="s">
        <v>418</v>
      </c>
      <c r="H22" s="269"/>
      <c r="I22" s="269"/>
      <c r="J22" s="374">
        <f t="shared" si="0"/>
        <v>0</v>
      </c>
      <c r="K22" s="724"/>
      <c r="L22" s="724"/>
      <c r="M22" s="724"/>
      <c r="N22" s="764"/>
      <c r="O22" s="817"/>
      <c r="R22" s="20"/>
    </row>
    <row r="23" spans="1:18" ht="117.75" customHeight="1" x14ac:dyDescent="0.4">
      <c r="A23" s="748"/>
      <c r="B23" s="824"/>
      <c r="C23" s="825"/>
      <c r="D23" s="730"/>
      <c r="E23" s="755"/>
      <c r="F23" s="827"/>
      <c r="G23" s="36" t="s">
        <v>110</v>
      </c>
      <c r="H23" s="269"/>
      <c r="I23" s="269"/>
      <c r="J23" s="374">
        <f t="shared" si="0"/>
        <v>0</v>
      </c>
      <c r="K23" s="724"/>
      <c r="L23" s="724"/>
      <c r="M23" s="724"/>
      <c r="N23" s="764"/>
      <c r="O23" s="817"/>
      <c r="R23" s="20"/>
    </row>
    <row r="24" spans="1:18" ht="238.5" customHeight="1" x14ac:dyDescent="0.4">
      <c r="A24" s="748"/>
      <c r="B24" s="824"/>
      <c r="C24" s="499" t="s">
        <v>62</v>
      </c>
      <c r="D24" s="454" t="s">
        <v>388</v>
      </c>
      <c r="E24" s="455" t="s">
        <v>6</v>
      </c>
      <c r="F24" s="455" t="s">
        <v>7</v>
      </c>
      <c r="G24" s="137" t="s">
        <v>247</v>
      </c>
      <c r="H24" s="270"/>
      <c r="I24" s="270"/>
      <c r="J24" s="379">
        <f t="shared" si="0"/>
        <v>0</v>
      </c>
      <c r="K24" s="554" t="e">
        <f>ROUND(AVERAGE(H24:H24),2)</f>
        <v>#DIV/0!</v>
      </c>
      <c r="L24" s="554" t="e">
        <f>ROUND(AVERAGE(I24:I24),2)</f>
        <v>#DIV/0!</v>
      </c>
      <c r="M24" s="554" t="e">
        <f>ROUND(AVERAGE(K24:L24),2)</f>
        <v>#DIV/0!</v>
      </c>
      <c r="N24" s="764"/>
      <c r="O24" s="458"/>
      <c r="R24" s="20"/>
    </row>
    <row r="25" spans="1:18" ht="89.25" customHeight="1" x14ac:dyDescent="0.4">
      <c r="A25" s="748"/>
      <c r="B25" s="824"/>
      <c r="C25" s="818" t="s">
        <v>63</v>
      </c>
      <c r="D25" s="730" t="s">
        <v>82</v>
      </c>
      <c r="E25" s="731" t="s">
        <v>6</v>
      </c>
      <c r="F25" s="731" t="s">
        <v>7</v>
      </c>
      <c r="G25" s="137" t="s">
        <v>248</v>
      </c>
      <c r="H25" s="270"/>
      <c r="I25" s="270"/>
      <c r="J25" s="555">
        <f t="shared" si="0"/>
        <v>0</v>
      </c>
      <c r="K25" s="723" t="e">
        <f>ROUND(AVERAGE(H25:H26),2)</f>
        <v>#DIV/0!</v>
      </c>
      <c r="L25" s="723" t="e">
        <f>ROUND(AVERAGE(I25:I26),2)</f>
        <v>#DIV/0!</v>
      </c>
      <c r="M25" s="723" t="e">
        <f>ROUND(AVERAGE(K25:L26),2)</f>
        <v>#DIV/0!</v>
      </c>
      <c r="N25" s="764"/>
      <c r="O25" s="801"/>
      <c r="R25" s="20"/>
    </row>
    <row r="26" spans="1:18" ht="62.25" customHeight="1" x14ac:dyDescent="0.4">
      <c r="A26" s="748"/>
      <c r="B26" s="824"/>
      <c r="C26" s="819"/>
      <c r="D26" s="730"/>
      <c r="E26" s="731"/>
      <c r="F26" s="731"/>
      <c r="G26" s="176" t="s">
        <v>418</v>
      </c>
      <c r="H26" s="269"/>
      <c r="I26" s="269"/>
      <c r="J26" s="375">
        <f t="shared" si="0"/>
        <v>0</v>
      </c>
      <c r="K26" s="724"/>
      <c r="L26" s="724"/>
      <c r="M26" s="724"/>
      <c r="N26" s="764"/>
      <c r="O26" s="801"/>
      <c r="R26" s="20"/>
    </row>
    <row r="27" spans="1:18" ht="35.25" customHeight="1" x14ac:dyDescent="0.4">
      <c r="A27" s="748"/>
      <c r="B27" s="824"/>
      <c r="C27" s="818" t="s">
        <v>64</v>
      </c>
      <c r="D27" s="730" t="s">
        <v>81</v>
      </c>
      <c r="E27" s="731" t="s">
        <v>6</v>
      </c>
      <c r="F27" s="731" t="s">
        <v>7</v>
      </c>
      <c r="G27" s="137" t="s">
        <v>249</v>
      </c>
      <c r="H27" s="270"/>
      <c r="I27" s="270"/>
      <c r="J27" s="377">
        <f t="shared" si="0"/>
        <v>0</v>
      </c>
      <c r="K27" s="723" t="e">
        <f>ROUND(AVERAGE(H27:H29),2)</f>
        <v>#DIV/0!</v>
      </c>
      <c r="L27" s="723" t="e">
        <f>ROUND(AVERAGE(I27:I29),2)</f>
        <v>#DIV/0!</v>
      </c>
      <c r="M27" s="723" t="e">
        <f>ROUND(AVERAGE(K27:L29),2)</f>
        <v>#DIV/0!</v>
      </c>
      <c r="N27" s="764"/>
      <c r="O27" s="801"/>
      <c r="R27" s="20"/>
    </row>
    <row r="28" spans="1:18" ht="42.75" customHeight="1" x14ac:dyDescent="0.4">
      <c r="A28" s="748"/>
      <c r="B28" s="824"/>
      <c r="C28" s="819"/>
      <c r="D28" s="730"/>
      <c r="E28" s="731"/>
      <c r="F28" s="731"/>
      <c r="G28" s="136" t="s">
        <v>250</v>
      </c>
      <c r="H28" s="269"/>
      <c r="I28" s="269"/>
      <c r="J28" s="374">
        <f t="shared" si="0"/>
        <v>0</v>
      </c>
      <c r="K28" s="724"/>
      <c r="L28" s="724"/>
      <c r="M28" s="724"/>
      <c r="N28" s="764"/>
      <c r="O28" s="801"/>
      <c r="R28" s="20"/>
    </row>
    <row r="29" spans="1:18" ht="37.5" customHeight="1" x14ac:dyDescent="0.4">
      <c r="A29" s="748"/>
      <c r="B29" s="824"/>
      <c r="C29" s="820"/>
      <c r="D29" s="730"/>
      <c r="E29" s="731"/>
      <c r="F29" s="731"/>
      <c r="G29" s="135" t="s">
        <v>251</v>
      </c>
      <c r="H29" s="273"/>
      <c r="I29" s="273"/>
      <c r="J29" s="556">
        <f t="shared" si="0"/>
        <v>0</v>
      </c>
      <c r="K29" s="725"/>
      <c r="L29" s="725"/>
      <c r="M29" s="725"/>
      <c r="N29" s="764"/>
      <c r="O29" s="801"/>
      <c r="R29" s="20"/>
    </row>
    <row r="30" spans="1:18" ht="81.75" customHeight="1" x14ac:dyDescent="0.4">
      <c r="A30" s="748"/>
      <c r="B30" s="824"/>
      <c r="C30" s="500" t="s">
        <v>65</v>
      </c>
      <c r="D30" s="246" t="s">
        <v>80</v>
      </c>
      <c r="E30" s="156" t="s">
        <v>6</v>
      </c>
      <c r="F30" s="156" t="s">
        <v>7</v>
      </c>
      <c r="G30" s="137" t="s">
        <v>252</v>
      </c>
      <c r="H30" s="270"/>
      <c r="I30" s="270"/>
      <c r="J30" s="555">
        <f t="shared" si="0"/>
        <v>0</v>
      </c>
      <c r="K30" s="554" t="e">
        <f>ROUND(AVERAGE(H30),2)</f>
        <v>#DIV/0!</v>
      </c>
      <c r="L30" s="554" t="e">
        <f>ROUND(AVERAGE(I30),2)</f>
        <v>#DIV/0!</v>
      </c>
      <c r="M30" s="554" t="e">
        <f>ROUND(AVERAGE(K30:L30),2)</f>
        <v>#DIV/0!</v>
      </c>
      <c r="N30" s="764"/>
      <c r="O30" s="357"/>
      <c r="R30" s="20"/>
    </row>
    <row r="31" spans="1:18" ht="60.75" customHeight="1" x14ac:dyDescent="0.4">
      <c r="A31" s="748"/>
      <c r="B31" s="824"/>
      <c r="C31" s="818" t="s">
        <v>66</v>
      </c>
      <c r="D31" s="822" t="s">
        <v>79</v>
      </c>
      <c r="E31" s="731" t="s">
        <v>6</v>
      </c>
      <c r="F31" s="731" t="s">
        <v>7</v>
      </c>
      <c r="G31" s="137" t="s">
        <v>253</v>
      </c>
      <c r="H31" s="270"/>
      <c r="I31" s="270"/>
      <c r="J31" s="554">
        <f t="shared" si="0"/>
        <v>0</v>
      </c>
      <c r="K31" s="723" t="e">
        <f>ROUND(AVERAGE(H31:H32),2)</f>
        <v>#DIV/0!</v>
      </c>
      <c r="L31" s="723" t="e">
        <f>ROUND(AVERAGE(I31:I32),2)</f>
        <v>#DIV/0!</v>
      </c>
      <c r="M31" s="723" t="e">
        <f>ROUND(AVERAGE(K31:L32),2)</f>
        <v>#DIV/0!</v>
      </c>
      <c r="N31" s="764"/>
      <c r="O31" s="801"/>
      <c r="R31" s="20"/>
    </row>
    <row r="32" spans="1:18" ht="61.5" customHeight="1" x14ac:dyDescent="0.4">
      <c r="A32" s="748"/>
      <c r="B32" s="824"/>
      <c r="C32" s="819"/>
      <c r="D32" s="822"/>
      <c r="E32" s="731"/>
      <c r="F32" s="731"/>
      <c r="G32" s="136" t="s">
        <v>254</v>
      </c>
      <c r="H32" s="269"/>
      <c r="I32" s="269"/>
      <c r="J32" s="378">
        <f t="shared" si="0"/>
        <v>0</v>
      </c>
      <c r="K32" s="725"/>
      <c r="L32" s="725"/>
      <c r="M32" s="725"/>
      <c r="N32" s="764"/>
      <c r="O32" s="801"/>
      <c r="R32" s="20"/>
    </row>
    <row r="33" spans="1:18" ht="92.25" customHeight="1" x14ac:dyDescent="0.4">
      <c r="A33" s="748"/>
      <c r="B33" s="824"/>
      <c r="C33" s="500" t="s">
        <v>67</v>
      </c>
      <c r="D33" s="459" t="s">
        <v>78</v>
      </c>
      <c r="E33" s="455" t="s">
        <v>6</v>
      </c>
      <c r="F33" s="455" t="s">
        <v>7</v>
      </c>
      <c r="G33" s="183" t="s">
        <v>255</v>
      </c>
      <c r="H33" s="270"/>
      <c r="I33" s="270"/>
      <c r="J33" s="379">
        <f t="shared" si="0"/>
        <v>0</v>
      </c>
      <c r="K33" s="555" t="e">
        <f>ROUND(AVERAGE(H33:H33),2)</f>
        <v>#DIV/0!</v>
      </c>
      <c r="L33" s="555" t="e">
        <f>ROUND(AVERAGE(I33:I33),2)</f>
        <v>#DIV/0!</v>
      </c>
      <c r="M33" s="555" t="e">
        <f>ROUND(AVERAGE(K33:L33),2)</f>
        <v>#DIV/0!</v>
      </c>
      <c r="N33" s="764"/>
      <c r="O33" s="458"/>
      <c r="R33" s="20"/>
    </row>
    <row r="34" spans="1:18" ht="54" customHeight="1" x14ac:dyDescent="0.4">
      <c r="A34" s="748"/>
      <c r="B34" s="824"/>
      <c r="C34" s="828" t="s">
        <v>72</v>
      </c>
      <c r="D34" s="830" t="s">
        <v>77</v>
      </c>
      <c r="E34" s="719" t="s">
        <v>349</v>
      </c>
      <c r="F34" s="831" t="s">
        <v>396</v>
      </c>
      <c r="G34" s="59" t="s">
        <v>256</v>
      </c>
      <c r="H34" s="270"/>
      <c r="I34" s="270"/>
      <c r="J34" s="555">
        <f t="shared" si="0"/>
        <v>0</v>
      </c>
      <c r="K34" s="723" t="e">
        <f>ROUND(AVERAGE(H34:H36),2)</f>
        <v>#DIV/0!</v>
      </c>
      <c r="L34" s="723" t="e">
        <f>ROUND(AVERAGE(I34:I36),2)</f>
        <v>#DIV/0!</v>
      </c>
      <c r="M34" s="723" t="e">
        <f>ROUND(AVERAGE(K34:L36),2)</f>
        <v>#DIV/0!</v>
      </c>
      <c r="N34" s="764"/>
      <c r="O34" s="801"/>
      <c r="R34" s="20"/>
    </row>
    <row r="35" spans="1:18" ht="54.75" customHeight="1" x14ac:dyDescent="0.4">
      <c r="A35" s="748"/>
      <c r="B35" s="824"/>
      <c r="C35" s="825"/>
      <c r="D35" s="830"/>
      <c r="E35" s="719"/>
      <c r="F35" s="831"/>
      <c r="G35" s="36" t="s">
        <v>257</v>
      </c>
      <c r="H35" s="269"/>
      <c r="I35" s="269"/>
      <c r="J35" s="374">
        <f t="shared" si="0"/>
        <v>0</v>
      </c>
      <c r="K35" s="724"/>
      <c r="L35" s="724"/>
      <c r="M35" s="724"/>
      <c r="N35" s="764"/>
      <c r="O35" s="801"/>
      <c r="R35" s="20"/>
    </row>
    <row r="36" spans="1:18" ht="66" customHeight="1" x14ac:dyDescent="0.4">
      <c r="A36" s="748"/>
      <c r="B36" s="824"/>
      <c r="C36" s="829"/>
      <c r="D36" s="830"/>
      <c r="E36" s="719"/>
      <c r="F36" s="831"/>
      <c r="G36" s="47" t="s">
        <v>258</v>
      </c>
      <c r="H36" s="273"/>
      <c r="I36" s="273"/>
      <c r="J36" s="556">
        <f t="shared" si="0"/>
        <v>0</v>
      </c>
      <c r="K36" s="725"/>
      <c r="L36" s="725"/>
      <c r="M36" s="725"/>
      <c r="N36" s="764"/>
      <c r="O36" s="801"/>
      <c r="R36" s="20"/>
    </row>
    <row r="37" spans="1:18" ht="60" x14ac:dyDescent="0.4">
      <c r="A37" s="748"/>
      <c r="B37" s="824"/>
      <c r="C37" s="501" t="s">
        <v>75</v>
      </c>
      <c r="D37" s="56" t="s">
        <v>76</v>
      </c>
      <c r="E37" s="57" t="s">
        <v>349</v>
      </c>
      <c r="F37" s="256" t="s">
        <v>396</v>
      </c>
      <c r="G37" s="187" t="s">
        <v>419</v>
      </c>
      <c r="H37" s="270"/>
      <c r="I37" s="270"/>
      <c r="J37" s="380">
        <f t="shared" si="0"/>
        <v>0</v>
      </c>
      <c r="K37" s="554" t="e">
        <f>ROUND(AVERAGE(H37),2)</f>
        <v>#DIV/0!</v>
      </c>
      <c r="L37" s="554" t="e">
        <f>ROUND(AVERAGE(I37),2)</f>
        <v>#DIV/0!</v>
      </c>
      <c r="M37" s="554" t="e">
        <f>ROUND(AVERAGE(K37:L37),2)</f>
        <v>#DIV/0!</v>
      </c>
      <c r="N37" s="764"/>
      <c r="O37" s="359"/>
      <c r="R37" s="20"/>
    </row>
    <row r="38" spans="1:18" ht="127.5" customHeight="1" x14ac:dyDescent="0.4">
      <c r="A38" s="711">
        <v>3</v>
      </c>
      <c r="B38" s="661" t="s">
        <v>43</v>
      </c>
      <c r="C38" s="450" t="s">
        <v>101</v>
      </c>
      <c r="D38" s="451" t="s">
        <v>68</v>
      </c>
      <c r="E38" s="452" t="s">
        <v>6</v>
      </c>
      <c r="F38" s="452" t="s">
        <v>7</v>
      </c>
      <c r="G38" s="502" t="s">
        <v>243</v>
      </c>
      <c r="H38" s="274"/>
      <c r="I38" s="274"/>
      <c r="J38" s="381">
        <f t="shared" si="0"/>
        <v>0</v>
      </c>
      <c r="K38" s="460" t="e">
        <f>ROUND(AVERAGE(H38:H38),2)</f>
        <v>#DIV/0!</v>
      </c>
      <c r="L38" s="460" t="e">
        <f>ROUND(AVERAGE(I38:I38),2)</f>
        <v>#DIV/0!</v>
      </c>
      <c r="M38" s="460" t="e">
        <f>ROUND(AVERAGE(K38:L38),2)</f>
        <v>#DIV/0!</v>
      </c>
      <c r="N38" s="659" t="str">
        <f>IF(F52="DA",IFERROR(ROUND(AVERAGE(M38:M47,M52),2),""),IFERROR(ROUND(AVERAGE(M38:M47),2),""))</f>
        <v/>
      </c>
      <c r="O38" s="565"/>
      <c r="R38" s="20"/>
    </row>
    <row r="39" spans="1:18" ht="66.75" customHeight="1" x14ac:dyDescent="0.4">
      <c r="A39" s="712"/>
      <c r="B39" s="662"/>
      <c r="C39" s="598" t="s">
        <v>70</v>
      </c>
      <c r="D39" s="578" t="s">
        <v>69</v>
      </c>
      <c r="E39" s="579" t="s">
        <v>6</v>
      </c>
      <c r="F39" s="579" t="s">
        <v>7</v>
      </c>
      <c r="G39" s="160" t="s">
        <v>247</v>
      </c>
      <c r="H39" s="275"/>
      <c r="I39" s="275"/>
      <c r="J39" s="553">
        <f t="shared" si="0"/>
        <v>0</v>
      </c>
      <c r="K39" s="596" t="e">
        <f>ROUND(AVERAGE(H39:H42),2)</f>
        <v>#DIV/0!</v>
      </c>
      <c r="L39" s="596" t="e">
        <f>ROUND(AVERAGE(I39:I42),2)</f>
        <v>#DIV/0!</v>
      </c>
      <c r="M39" s="596" t="e">
        <f>ROUND(AVERAGE(K39:L42),2)</f>
        <v>#DIV/0!</v>
      </c>
      <c r="N39" s="726"/>
      <c r="O39" s="803"/>
      <c r="R39" s="20"/>
    </row>
    <row r="40" spans="1:18" ht="41.25" customHeight="1" x14ac:dyDescent="0.4">
      <c r="A40" s="712"/>
      <c r="B40" s="662"/>
      <c r="C40" s="598"/>
      <c r="D40" s="578"/>
      <c r="E40" s="579"/>
      <c r="F40" s="579"/>
      <c r="G40" s="136" t="s">
        <v>105</v>
      </c>
      <c r="H40" s="260"/>
      <c r="I40" s="260"/>
      <c r="J40" s="369">
        <f t="shared" si="0"/>
        <v>0</v>
      </c>
      <c r="K40" s="606"/>
      <c r="L40" s="606"/>
      <c r="M40" s="606"/>
      <c r="N40" s="726"/>
      <c r="O40" s="817"/>
      <c r="R40" s="20"/>
    </row>
    <row r="41" spans="1:18" ht="51.75" customHeight="1" x14ac:dyDescent="0.4">
      <c r="A41" s="712"/>
      <c r="B41" s="662"/>
      <c r="C41" s="598"/>
      <c r="D41" s="578"/>
      <c r="E41" s="579"/>
      <c r="F41" s="579"/>
      <c r="G41" s="136" t="s">
        <v>106</v>
      </c>
      <c r="H41" s="260"/>
      <c r="I41" s="260"/>
      <c r="J41" s="369">
        <f t="shared" si="0"/>
        <v>0</v>
      </c>
      <c r="K41" s="606"/>
      <c r="L41" s="606"/>
      <c r="M41" s="606"/>
      <c r="N41" s="726"/>
      <c r="O41" s="817"/>
      <c r="R41" s="20"/>
    </row>
    <row r="42" spans="1:18" ht="50.25" customHeight="1" x14ac:dyDescent="0.4">
      <c r="A42" s="712"/>
      <c r="B42" s="662"/>
      <c r="C42" s="598"/>
      <c r="D42" s="578"/>
      <c r="E42" s="579"/>
      <c r="F42" s="579"/>
      <c r="G42" s="138" t="s">
        <v>259</v>
      </c>
      <c r="H42" s="276"/>
      <c r="I42" s="276"/>
      <c r="J42" s="557">
        <f t="shared" si="0"/>
        <v>0</v>
      </c>
      <c r="K42" s="597"/>
      <c r="L42" s="597"/>
      <c r="M42" s="597"/>
      <c r="N42" s="726"/>
      <c r="O42" s="806"/>
      <c r="R42" s="20"/>
    </row>
    <row r="43" spans="1:18" ht="53.25" customHeight="1" x14ac:dyDescent="0.4">
      <c r="A43" s="712"/>
      <c r="B43" s="662"/>
      <c r="C43" s="598" t="s">
        <v>91</v>
      </c>
      <c r="D43" s="578" t="s">
        <v>102</v>
      </c>
      <c r="E43" s="579" t="s">
        <v>6</v>
      </c>
      <c r="F43" s="579" t="s">
        <v>7</v>
      </c>
      <c r="G43" s="141" t="s">
        <v>107</v>
      </c>
      <c r="H43" s="277"/>
      <c r="I43" s="277"/>
      <c r="J43" s="386">
        <f t="shared" si="0"/>
        <v>0</v>
      </c>
      <c r="K43" s="596" t="e">
        <f>ROUND(AVERAGE(H43:H44),2)</f>
        <v>#DIV/0!</v>
      </c>
      <c r="L43" s="596" t="e">
        <f>ROUND(AVERAGE(I43:I44),2)</f>
        <v>#DIV/0!</v>
      </c>
      <c r="M43" s="596" t="e">
        <f>ROUND(AVERAGE(K43:L44),2)</f>
        <v>#DIV/0!</v>
      </c>
      <c r="N43" s="726"/>
      <c r="O43" s="803"/>
      <c r="R43" s="20"/>
    </row>
    <row r="44" spans="1:18" ht="68.25" customHeight="1" x14ac:dyDescent="0.4">
      <c r="A44" s="712"/>
      <c r="B44" s="662"/>
      <c r="C44" s="598"/>
      <c r="D44" s="578"/>
      <c r="E44" s="579"/>
      <c r="F44" s="579"/>
      <c r="G44" s="135" t="s">
        <v>111</v>
      </c>
      <c r="H44" s="264"/>
      <c r="I44" s="264"/>
      <c r="J44" s="557">
        <f t="shared" si="0"/>
        <v>0</v>
      </c>
      <c r="K44" s="597"/>
      <c r="L44" s="597"/>
      <c r="M44" s="597"/>
      <c r="N44" s="726"/>
      <c r="O44" s="806"/>
      <c r="R44" s="20"/>
    </row>
    <row r="45" spans="1:18" ht="53.25" customHeight="1" x14ac:dyDescent="0.4">
      <c r="A45" s="712"/>
      <c r="B45" s="662"/>
      <c r="C45" s="598" t="s">
        <v>92</v>
      </c>
      <c r="D45" s="578" t="s">
        <v>100</v>
      </c>
      <c r="E45" s="579" t="s">
        <v>6</v>
      </c>
      <c r="F45" s="579" t="s">
        <v>7</v>
      </c>
      <c r="G45" s="183" t="s">
        <v>385</v>
      </c>
      <c r="H45" s="277"/>
      <c r="I45" s="277"/>
      <c r="J45" s="553">
        <f t="shared" si="0"/>
        <v>0</v>
      </c>
      <c r="K45" s="596" t="e">
        <f>ROUND(AVERAGE(H45:H46),2)</f>
        <v>#DIV/0!</v>
      </c>
      <c r="L45" s="596" t="e">
        <f>ROUND(AVERAGE(I45:I46),2)</f>
        <v>#DIV/0!</v>
      </c>
      <c r="M45" s="596" t="e">
        <f>ROUND(AVERAGE(K45:L46),2)</f>
        <v>#DIV/0!</v>
      </c>
      <c r="N45" s="726"/>
      <c r="O45" s="803"/>
      <c r="R45" s="20"/>
    </row>
    <row r="46" spans="1:18" ht="48" customHeight="1" x14ac:dyDescent="0.4">
      <c r="A46" s="712"/>
      <c r="B46" s="662"/>
      <c r="C46" s="598"/>
      <c r="D46" s="578"/>
      <c r="E46" s="579"/>
      <c r="F46" s="579"/>
      <c r="G46" s="136" t="s">
        <v>108</v>
      </c>
      <c r="H46" s="260"/>
      <c r="I46" s="260"/>
      <c r="J46" s="383">
        <f t="shared" si="0"/>
        <v>0</v>
      </c>
      <c r="K46" s="606"/>
      <c r="L46" s="606"/>
      <c r="M46" s="606"/>
      <c r="N46" s="726"/>
      <c r="O46" s="817"/>
      <c r="R46" s="20"/>
    </row>
    <row r="47" spans="1:18" ht="139.5" customHeight="1" x14ac:dyDescent="0.4">
      <c r="A47" s="712"/>
      <c r="B47" s="662"/>
      <c r="C47" s="152" t="s">
        <v>93</v>
      </c>
      <c r="D47" s="243" t="s">
        <v>99</v>
      </c>
      <c r="E47" s="151" t="s">
        <v>6</v>
      </c>
      <c r="F47" s="151" t="s">
        <v>7</v>
      </c>
      <c r="G47" s="137" t="s">
        <v>260</v>
      </c>
      <c r="H47" s="277"/>
      <c r="I47" s="277"/>
      <c r="J47" s="553">
        <f t="shared" si="0"/>
        <v>0</v>
      </c>
      <c r="K47" s="552" t="e">
        <f>ROUND(AVERAGE(H47),2)</f>
        <v>#DIV/0!</v>
      </c>
      <c r="L47" s="552" t="e">
        <f>ROUND(AVERAGE(I47),2)</f>
        <v>#DIV/0!</v>
      </c>
      <c r="M47" s="552" t="e">
        <f>ROUND(AVERAGE(K47:L47),2)</f>
        <v>#DIV/0!</v>
      </c>
      <c r="N47" s="726"/>
      <c r="O47" s="357"/>
      <c r="R47" s="20"/>
    </row>
    <row r="48" spans="1:18" ht="59.25" customHeight="1" x14ac:dyDescent="0.4">
      <c r="A48" s="712"/>
      <c r="B48" s="662"/>
      <c r="C48" s="598" t="s">
        <v>94</v>
      </c>
      <c r="D48" s="578" t="s">
        <v>98</v>
      </c>
      <c r="E48" s="579" t="s">
        <v>349</v>
      </c>
      <c r="F48" s="619" t="s">
        <v>396</v>
      </c>
      <c r="G48" s="137" t="s">
        <v>107</v>
      </c>
      <c r="H48" s="277"/>
      <c r="I48" s="277"/>
      <c r="J48" s="552">
        <f t="shared" si="0"/>
        <v>0</v>
      </c>
      <c r="K48" s="596" t="e">
        <f>ROUND(AVERAGE(H48:H50),2)</f>
        <v>#DIV/0!</v>
      </c>
      <c r="L48" s="596" t="e">
        <f>ROUND(AVERAGE(I48:I50),2)</f>
        <v>#DIV/0!</v>
      </c>
      <c r="M48" s="596" t="e">
        <f>ROUND(AVERAGE(K48:L50),2)</f>
        <v>#DIV/0!</v>
      </c>
      <c r="N48" s="726"/>
      <c r="O48" s="803"/>
      <c r="R48" s="20"/>
    </row>
    <row r="49" spans="1:18" ht="48.75" customHeight="1" x14ac:dyDescent="0.4">
      <c r="A49" s="712"/>
      <c r="B49" s="662"/>
      <c r="C49" s="598"/>
      <c r="D49" s="578"/>
      <c r="E49" s="579"/>
      <c r="F49" s="619"/>
      <c r="G49" s="136" t="s">
        <v>108</v>
      </c>
      <c r="H49" s="260"/>
      <c r="I49" s="260"/>
      <c r="J49" s="369">
        <f t="shared" si="0"/>
        <v>0</v>
      </c>
      <c r="K49" s="606"/>
      <c r="L49" s="606"/>
      <c r="M49" s="606"/>
      <c r="N49" s="726"/>
      <c r="O49" s="817"/>
      <c r="R49" s="20"/>
    </row>
    <row r="50" spans="1:18" ht="59.25" customHeight="1" x14ac:dyDescent="0.4">
      <c r="A50" s="712"/>
      <c r="B50" s="662"/>
      <c r="C50" s="598"/>
      <c r="D50" s="578"/>
      <c r="E50" s="579"/>
      <c r="F50" s="619"/>
      <c r="G50" s="176" t="s">
        <v>373</v>
      </c>
      <c r="H50" s="260"/>
      <c r="I50" s="260"/>
      <c r="J50" s="383">
        <f t="shared" si="0"/>
        <v>0</v>
      </c>
      <c r="K50" s="606"/>
      <c r="L50" s="606"/>
      <c r="M50" s="606"/>
      <c r="N50" s="726"/>
      <c r="O50" s="806"/>
      <c r="R50" s="20"/>
    </row>
    <row r="51" spans="1:18" ht="135" customHeight="1" x14ac:dyDescent="0.4">
      <c r="A51" s="712"/>
      <c r="B51" s="662"/>
      <c r="C51" s="152" t="s">
        <v>95</v>
      </c>
      <c r="D51" s="243" t="s">
        <v>97</v>
      </c>
      <c r="E51" s="151" t="s">
        <v>349</v>
      </c>
      <c r="F51" s="257" t="s">
        <v>396</v>
      </c>
      <c r="G51" s="137" t="s">
        <v>261</v>
      </c>
      <c r="H51" s="277"/>
      <c r="I51" s="277"/>
      <c r="J51" s="553">
        <f t="shared" si="0"/>
        <v>0</v>
      </c>
      <c r="K51" s="552" t="e">
        <f>ROUND(AVERAGE(H51),2)</f>
        <v>#DIV/0!</v>
      </c>
      <c r="L51" s="552" t="e">
        <f>ROUND(AVERAGE(I51),2)</f>
        <v>#DIV/0!</v>
      </c>
      <c r="M51" s="552" t="e">
        <f>ROUND(AVERAGE(K51:L51),2)</f>
        <v>#DIV/0!</v>
      </c>
      <c r="N51" s="726"/>
      <c r="O51" s="357"/>
      <c r="R51" s="20"/>
    </row>
    <row r="52" spans="1:18" ht="135" x14ac:dyDescent="0.4">
      <c r="A52" s="713"/>
      <c r="B52" s="714"/>
      <c r="C52" s="154" t="s">
        <v>96</v>
      </c>
      <c r="D52" s="248" t="s">
        <v>403</v>
      </c>
      <c r="E52" s="367" t="s">
        <v>404</v>
      </c>
      <c r="F52" s="258" t="s">
        <v>396</v>
      </c>
      <c r="G52" s="65" t="s">
        <v>262</v>
      </c>
      <c r="H52" s="278"/>
      <c r="I52" s="278"/>
      <c r="J52" s="384">
        <f t="shared" si="0"/>
        <v>0</v>
      </c>
      <c r="K52" s="384" t="e">
        <f>ROUND(AVERAGE(H52),2)</f>
        <v>#DIV/0!</v>
      </c>
      <c r="L52" s="384" t="e">
        <f>ROUND(AVERAGE(I52),2)</f>
        <v>#DIV/0!</v>
      </c>
      <c r="M52" s="384" t="e">
        <f>ROUND(AVERAGE(K52:L52),2)</f>
        <v>#DIV/0!</v>
      </c>
      <c r="N52" s="727"/>
      <c r="O52" s="359"/>
      <c r="R52" s="20"/>
    </row>
    <row r="53" spans="1:18" ht="45" x14ac:dyDescent="0.4">
      <c r="A53" s="689">
        <v>4</v>
      </c>
      <c r="B53" s="692" t="s">
        <v>42</v>
      </c>
      <c r="C53" s="648" t="s">
        <v>119</v>
      </c>
      <c r="D53" s="649" t="s">
        <v>387</v>
      </c>
      <c r="E53" s="650" t="s">
        <v>6</v>
      </c>
      <c r="F53" s="668" t="s">
        <v>7</v>
      </c>
      <c r="G53" s="145" t="s">
        <v>46</v>
      </c>
      <c r="H53" s="330"/>
      <c r="I53" s="329"/>
      <c r="J53" s="387">
        <f t="shared" si="0"/>
        <v>0</v>
      </c>
      <c r="K53" s="607" t="e">
        <f>ROUND(AVERAGE(H53:H56),2)</f>
        <v>#DIV/0!</v>
      </c>
      <c r="L53" s="607" t="e">
        <f>ROUND(AVERAGE(I53:I56),2)</f>
        <v>#DIV/0!</v>
      </c>
      <c r="M53" s="607" t="e">
        <f>ROUND(AVERAGE(K53:L56),2)</f>
        <v>#DIV/0!</v>
      </c>
      <c r="N53" s="583" t="str">
        <f>IFERROR(ROUND(AVERAGE(M53:M75),2),"")</f>
        <v/>
      </c>
      <c r="O53" s="810"/>
      <c r="R53" s="20"/>
    </row>
    <row r="54" spans="1:18" ht="45" x14ac:dyDescent="0.4">
      <c r="A54" s="690"/>
      <c r="B54" s="693"/>
      <c r="C54" s="598"/>
      <c r="D54" s="609"/>
      <c r="E54" s="579"/>
      <c r="F54" s="621"/>
      <c r="G54" s="139" t="s">
        <v>47</v>
      </c>
      <c r="H54" s="331"/>
      <c r="I54" s="260"/>
      <c r="J54" s="369">
        <f t="shared" si="0"/>
        <v>0</v>
      </c>
      <c r="K54" s="606"/>
      <c r="L54" s="606"/>
      <c r="M54" s="606"/>
      <c r="N54" s="584"/>
      <c r="O54" s="801"/>
      <c r="R54" s="20"/>
    </row>
    <row r="55" spans="1:18" ht="28.5" customHeight="1" x14ac:dyDescent="0.4">
      <c r="A55" s="690"/>
      <c r="B55" s="693"/>
      <c r="C55" s="598"/>
      <c r="D55" s="609"/>
      <c r="E55" s="579"/>
      <c r="F55" s="621"/>
      <c r="G55" s="139" t="s">
        <v>56</v>
      </c>
      <c r="H55" s="331"/>
      <c r="I55" s="260"/>
      <c r="J55" s="369">
        <f t="shared" si="0"/>
        <v>0</v>
      </c>
      <c r="K55" s="606"/>
      <c r="L55" s="606"/>
      <c r="M55" s="606"/>
      <c r="N55" s="584"/>
      <c r="O55" s="801"/>
      <c r="R55" s="20"/>
    </row>
    <row r="56" spans="1:18" ht="45" x14ac:dyDescent="0.4">
      <c r="A56" s="690"/>
      <c r="B56" s="693"/>
      <c r="C56" s="598"/>
      <c r="D56" s="609"/>
      <c r="E56" s="579"/>
      <c r="F56" s="621"/>
      <c r="G56" s="144" t="s">
        <v>244</v>
      </c>
      <c r="H56" s="332"/>
      <c r="I56" s="333"/>
      <c r="J56" s="385">
        <f t="shared" si="0"/>
        <v>0</v>
      </c>
      <c r="K56" s="597"/>
      <c r="L56" s="597"/>
      <c r="M56" s="597"/>
      <c r="N56" s="584"/>
      <c r="O56" s="801"/>
      <c r="R56" s="20"/>
    </row>
    <row r="57" spans="1:18" ht="67.5" customHeight="1" x14ac:dyDescent="0.4">
      <c r="A57" s="690"/>
      <c r="B57" s="693"/>
      <c r="C57" s="588" t="s">
        <v>147</v>
      </c>
      <c r="D57" s="590" t="s">
        <v>158</v>
      </c>
      <c r="E57" s="592" t="s">
        <v>6</v>
      </c>
      <c r="F57" s="657" t="s">
        <v>7</v>
      </c>
      <c r="G57" s="143" t="s">
        <v>263</v>
      </c>
      <c r="H57" s="334"/>
      <c r="I57" s="334"/>
      <c r="J57" s="386">
        <f>IF(AND(ISNUMBER(H57),ISNUMBER(I57)),AVERAGE(H57:I57),0)</f>
        <v>0</v>
      </c>
      <c r="K57" s="606" t="e">
        <f>ROUND(AVERAGE(H57:H58),2)</f>
        <v>#DIV/0!</v>
      </c>
      <c r="L57" s="606" t="e">
        <f>ROUND(AVERAGE(I57:I58),2)</f>
        <v>#DIV/0!</v>
      </c>
      <c r="M57" s="606" t="e">
        <f>ROUND(AVERAGE(K57:L58),2)</f>
        <v>#DIV/0!</v>
      </c>
      <c r="N57" s="584"/>
      <c r="O57" s="543"/>
      <c r="R57" s="20"/>
    </row>
    <row r="58" spans="1:18" ht="75" customHeight="1" x14ac:dyDescent="0.4">
      <c r="A58" s="690"/>
      <c r="B58" s="693"/>
      <c r="C58" s="589"/>
      <c r="D58" s="591"/>
      <c r="E58" s="593"/>
      <c r="F58" s="640"/>
      <c r="G58" s="529" t="s">
        <v>56</v>
      </c>
      <c r="H58" s="275"/>
      <c r="I58" s="275"/>
      <c r="J58" s="557">
        <f>IF(AND(ISNUMBER(H58),ISNUMBER(I58)),AVERAGE(H58:I58),0)</f>
        <v>0</v>
      </c>
      <c r="K58" s="597"/>
      <c r="L58" s="597"/>
      <c r="M58" s="597"/>
      <c r="N58" s="584"/>
      <c r="O58" s="357"/>
      <c r="R58" s="20"/>
    </row>
    <row r="59" spans="1:18" ht="138" customHeight="1" x14ac:dyDescent="0.4">
      <c r="A59" s="690"/>
      <c r="B59" s="693"/>
      <c r="C59" s="598" t="s">
        <v>148</v>
      </c>
      <c r="D59" s="578" t="s">
        <v>397</v>
      </c>
      <c r="E59" s="579" t="s">
        <v>6</v>
      </c>
      <c r="F59" s="621" t="s">
        <v>7</v>
      </c>
      <c r="G59" s="165" t="s">
        <v>109</v>
      </c>
      <c r="H59" s="335"/>
      <c r="I59" s="277"/>
      <c r="J59" s="368">
        <f t="shared" ref="J59:J114" si="1">IF(AND(ISNUMBER(H59),ISNUMBER(I59)),AVERAGE(H59:I59),0)</f>
        <v>0</v>
      </c>
      <c r="K59" s="596" t="e">
        <f>ROUND(AVERAGE(H59:H60),2)</f>
        <v>#DIV/0!</v>
      </c>
      <c r="L59" s="596" t="e">
        <f>ROUND(AVERAGE(I59:I60),2)</f>
        <v>#DIV/0!</v>
      </c>
      <c r="M59" s="596" t="e">
        <f>ROUND(AVERAGE(K59:L60),2)</f>
        <v>#DIV/0!</v>
      </c>
      <c r="N59" s="584"/>
      <c r="O59" s="801"/>
      <c r="R59" s="20"/>
    </row>
    <row r="60" spans="1:18" ht="118.5" customHeight="1" x14ac:dyDescent="0.4">
      <c r="A60" s="690"/>
      <c r="B60" s="693"/>
      <c r="C60" s="598"/>
      <c r="D60" s="609"/>
      <c r="E60" s="579"/>
      <c r="F60" s="621"/>
      <c r="G60" s="139" t="s">
        <v>113</v>
      </c>
      <c r="H60" s="331"/>
      <c r="I60" s="260"/>
      <c r="J60" s="385">
        <f t="shared" si="1"/>
        <v>0</v>
      </c>
      <c r="K60" s="606"/>
      <c r="L60" s="606"/>
      <c r="M60" s="606"/>
      <c r="N60" s="584"/>
      <c r="O60" s="801"/>
      <c r="R60" s="20"/>
    </row>
    <row r="61" spans="1:18" ht="70.5" customHeight="1" x14ac:dyDescent="0.4">
      <c r="A61" s="690"/>
      <c r="B61" s="693"/>
      <c r="C61" s="598" t="s">
        <v>149</v>
      </c>
      <c r="D61" s="578" t="s">
        <v>398</v>
      </c>
      <c r="E61" s="579" t="s">
        <v>6</v>
      </c>
      <c r="F61" s="621" t="s">
        <v>7</v>
      </c>
      <c r="G61" s="142" t="s">
        <v>46</v>
      </c>
      <c r="H61" s="335"/>
      <c r="I61" s="277"/>
      <c r="J61" s="386">
        <f t="shared" si="1"/>
        <v>0</v>
      </c>
      <c r="K61" s="596" t="e">
        <f>ROUND(AVERAGE(H61:H63),2)</f>
        <v>#DIV/0!</v>
      </c>
      <c r="L61" s="596" t="e">
        <f>ROUND(AVERAGE(I61:I63),2)</f>
        <v>#DIV/0!</v>
      </c>
      <c r="M61" s="596" t="e">
        <f>ROUND(AVERAGE(K61:L63),2)</f>
        <v>#DIV/0!</v>
      </c>
      <c r="N61" s="584"/>
      <c r="O61" s="801"/>
      <c r="R61" s="20"/>
    </row>
    <row r="62" spans="1:18" ht="72.75" customHeight="1" x14ac:dyDescent="0.4">
      <c r="A62" s="690"/>
      <c r="B62" s="693"/>
      <c r="C62" s="598"/>
      <c r="D62" s="609"/>
      <c r="E62" s="579"/>
      <c r="F62" s="621"/>
      <c r="G62" s="139" t="s">
        <v>109</v>
      </c>
      <c r="H62" s="331"/>
      <c r="I62" s="260"/>
      <c r="J62" s="369">
        <f t="shared" si="1"/>
        <v>0</v>
      </c>
      <c r="K62" s="606"/>
      <c r="L62" s="606"/>
      <c r="M62" s="606"/>
      <c r="N62" s="584"/>
      <c r="O62" s="801"/>
      <c r="R62" s="20"/>
    </row>
    <row r="63" spans="1:18" ht="79.5" customHeight="1" x14ac:dyDescent="0.4">
      <c r="A63" s="690"/>
      <c r="B63" s="693"/>
      <c r="C63" s="598"/>
      <c r="D63" s="609"/>
      <c r="E63" s="579"/>
      <c r="F63" s="621"/>
      <c r="G63" s="194" t="s">
        <v>361</v>
      </c>
      <c r="H63" s="336"/>
      <c r="I63" s="275"/>
      <c r="J63" s="385">
        <f t="shared" si="1"/>
        <v>0</v>
      </c>
      <c r="K63" s="597"/>
      <c r="L63" s="597"/>
      <c r="M63" s="597"/>
      <c r="N63" s="584"/>
      <c r="O63" s="801"/>
      <c r="R63" s="20"/>
    </row>
    <row r="64" spans="1:18" ht="82.5" customHeight="1" x14ac:dyDescent="0.4">
      <c r="A64" s="690"/>
      <c r="B64" s="693"/>
      <c r="C64" s="532" t="s">
        <v>150</v>
      </c>
      <c r="D64" s="533" t="s">
        <v>159</v>
      </c>
      <c r="E64" s="527" t="s">
        <v>6</v>
      </c>
      <c r="F64" s="534" t="s">
        <v>7</v>
      </c>
      <c r="G64" s="164" t="s">
        <v>359</v>
      </c>
      <c r="H64" s="334"/>
      <c r="I64" s="334"/>
      <c r="J64" s="382">
        <f>IF(AND(ISNUMBER(H64),ISNUMBER(I64)),AVERAGE(H64:I64),0)</f>
        <v>0</v>
      </c>
      <c r="K64" s="552" t="e">
        <f>ROUND(AVERAGE(H64:H64),2)</f>
        <v>#DIV/0!</v>
      </c>
      <c r="L64" s="552" t="e">
        <f>ROUND(AVERAGE(I64:I64),2)</f>
        <v>#DIV/0!</v>
      </c>
      <c r="M64" s="552" t="e">
        <f>ROUND(AVERAGE(K64:L64),2)</f>
        <v>#DIV/0!</v>
      </c>
      <c r="N64" s="584"/>
      <c r="O64" s="543"/>
      <c r="R64" s="20"/>
    </row>
    <row r="65" spans="1:18" ht="141" customHeight="1" x14ac:dyDescent="0.4">
      <c r="A65" s="690"/>
      <c r="B65" s="693"/>
      <c r="C65" s="598" t="s">
        <v>151</v>
      </c>
      <c r="D65" s="578" t="s">
        <v>399</v>
      </c>
      <c r="E65" s="592" t="s">
        <v>6</v>
      </c>
      <c r="F65" s="579" t="s">
        <v>7</v>
      </c>
      <c r="G65" s="143" t="s">
        <v>116</v>
      </c>
      <c r="H65" s="334"/>
      <c r="I65" s="334"/>
      <c r="J65" s="368">
        <f t="shared" si="1"/>
        <v>0</v>
      </c>
      <c r="K65" s="596" t="e">
        <f>ROUND(AVERAGE(H65:H66),2)</f>
        <v>#DIV/0!</v>
      </c>
      <c r="L65" s="596" t="e">
        <f>ROUND(AVERAGE(I65:I66),2)</f>
        <v>#DIV/0!</v>
      </c>
      <c r="M65" s="596" t="e">
        <f>ROUND(AVERAGE(K65:L66),2)</f>
        <v>#DIV/0!</v>
      </c>
      <c r="N65" s="584"/>
      <c r="O65" s="801"/>
      <c r="R65" s="20"/>
    </row>
    <row r="66" spans="1:18" ht="136.5" customHeight="1" x14ac:dyDescent="0.4">
      <c r="A66" s="690"/>
      <c r="B66" s="693"/>
      <c r="C66" s="598"/>
      <c r="D66" s="609"/>
      <c r="E66" s="593"/>
      <c r="F66" s="579"/>
      <c r="G66" s="544" t="s">
        <v>117</v>
      </c>
      <c r="H66" s="276"/>
      <c r="I66" s="276"/>
      <c r="J66" s="383">
        <f t="shared" si="1"/>
        <v>0</v>
      </c>
      <c r="K66" s="597"/>
      <c r="L66" s="597"/>
      <c r="M66" s="597"/>
      <c r="N66" s="584"/>
      <c r="O66" s="801"/>
      <c r="R66" s="20"/>
    </row>
    <row r="67" spans="1:18" ht="30" x14ac:dyDescent="0.4">
      <c r="A67" s="690"/>
      <c r="B67" s="693"/>
      <c r="C67" s="598" t="s">
        <v>152</v>
      </c>
      <c r="D67" s="578" t="s">
        <v>160</v>
      </c>
      <c r="E67" s="579" t="s">
        <v>6</v>
      </c>
      <c r="F67" s="621" t="s">
        <v>7</v>
      </c>
      <c r="G67" s="142" t="s">
        <v>56</v>
      </c>
      <c r="H67" s="335"/>
      <c r="I67" s="277"/>
      <c r="J67" s="368">
        <f t="shared" si="1"/>
        <v>0</v>
      </c>
      <c r="K67" s="596" t="e">
        <f>ROUND(AVERAGE(H67:H70),2)</f>
        <v>#DIV/0!</v>
      </c>
      <c r="L67" s="596" t="e">
        <f>ROUND(AVERAGE(I67:I70),2)</f>
        <v>#DIV/0!</v>
      </c>
      <c r="M67" s="596" t="e">
        <f>ROUND(AVERAGE(K67:L70),2)</f>
        <v>#DIV/0!</v>
      </c>
      <c r="N67" s="584"/>
      <c r="O67" s="801"/>
      <c r="R67" s="20"/>
    </row>
    <row r="68" spans="1:18" ht="45" x14ac:dyDescent="0.4">
      <c r="A68" s="690"/>
      <c r="B68" s="693"/>
      <c r="C68" s="598"/>
      <c r="D68" s="578"/>
      <c r="E68" s="579"/>
      <c r="F68" s="621"/>
      <c r="G68" s="139" t="s">
        <v>244</v>
      </c>
      <c r="H68" s="331"/>
      <c r="I68" s="260"/>
      <c r="J68" s="369">
        <f t="shared" si="1"/>
        <v>0</v>
      </c>
      <c r="K68" s="606"/>
      <c r="L68" s="606"/>
      <c r="M68" s="606"/>
      <c r="N68" s="584"/>
      <c r="O68" s="801"/>
      <c r="R68" s="20"/>
    </row>
    <row r="69" spans="1:18" ht="50.25" customHeight="1" x14ac:dyDescent="0.4">
      <c r="A69" s="690"/>
      <c r="B69" s="693"/>
      <c r="C69" s="598"/>
      <c r="D69" s="578"/>
      <c r="E69" s="579"/>
      <c r="F69" s="621"/>
      <c r="G69" s="195" t="s">
        <v>360</v>
      </c>
      <c r="H69" s="331"/>
      <c r="I69" s="260"/>
      <c r="J69" s="369">
        <f t="shared" si="1"/>
        <v>0</v>
      </c>
      <c r="K69" s="606"/>
      <c r="L69" s="606"/>
      <c r="M69" s="606"/>
      <c r="N69" s="584"/>
      <c r="O69" s="801"/>
      <c r="R69" s="20"/>
    </row>
    <row r="70" spans="1:18" ht="30" x14ac:dyDescent="0.4">
      <c r="A70" s="690"/>
      <c r="B70" s="693"/>
      <c r="C70" s="598"/>
      <c r="D70" s="578"/>
      <c r="E70" s="579"/>
      <c r="F70" s="621"/>
      <c r="G70" s="194" t="s">
        <v>380</v>
      </c>
      <c r="H70" s="337"/>
      <c r="I70" s="276"/>
      <c r="J70" s="383">
        <f t="shared" si="1"/>
        <v>0</v>
      </c>
      <c r="K70" s="597"/>
      <c r="L70" s="597"/>
      <c r="M70" s="597"/>
      <c r="N70" s="584"/>
      <c r="O70" s="801"/>
      <c r="R70" s="20"/>
    </row>
    <row r="71" spans="1:18" ht="69.75" customHeight="1" x14ac:dyDescent="0.4">
      <c r="A71" s="690"/>
      <c r="B71" s="693"/>
      <c r="C71" s="598" t="s">
        <v>153</v>
      </c>
      <c r="D71" s="578" t="s">
        <v>161</v>
      </c>
      <c r="E71" s="579" t="s">
        <v>6</v>
      </c>
      <c r="F71" s="621" t="s">
        <v>7</v>
      </c>
      <c r="G71" s="142" t="s">
        <v>116</v>
      </c>
      <c r="H71" s="335"/>
      <c r="I71" s="277"/>
      <c r="J71" s="368">
        <f t="shared" si="1"/>
        <v>0</v>
      </c>
      <c r="K71" s="596" t="e">
        <f>ROUND(AVERAGE(H71:H72),2)</f>
        <v>#DIV/0!</v>
      </c>
      <c r="L71" s="596" t="e">
        <f>ROUND(AVERAGE(I71:I72),2)</f>
        <v>#DIV/0!</v>
      </c>
      <c r="M71" s="596" t="e">
        <f>ROUND(AVERAGE(K71:L72),2)</f>
        <v>#DIV/0!</v>
      </c>
      <c r="N71" s="584"/>
      <c r="O71" s="801"/>
      <c r="R71" s="20"/>
    </row>
    <row r="72" spans="1:18" ht="57" customHeight="1" x14ac:dyDescent="0.4">
      <c r="A72" s="690"/>
      <c r="B72" s="693"/>
      <c r="C72" s="598"/>
      <c r="D72" s="578"/>
      <c r="E72" s="579"/>
      <c r="F72" s="621"/>
      <c r="G72" s="139" t="s">
        <v>118</v>
      </c>
      <c r="H72" s="331"/>
      <c r="I72" s="260"/>
      <c r="J72" s="383">
        <f t="shared" si="1"/>
        <v>0</v>
      </c>
      <c r="K72" s="606"/>
      <c r="L72" s="606"/>
      <c r="M72" s="606"/>
      <c r="N72" s="584"/>
      <c r="O72" s="801"/>
      <c r="R72" s="20"/>
    </row>
    <row r="73" spans="1:18" ht="52.5" customHeight="1" x14ac:dyDescent="0.4">
      <c r="A73" s="690"/>
      <c r="B73" s="693"/>
      <c r="C73" s="598" t="s">
        <v>154</v>
      </c>
      <c r="D73" s="578" t="s">
        <v>162</v>
      </c>
      <c r="E73" s="579" t="s">
        <v>6</v>
      </c>
      <c r="F73" s="621" t="s">
        <v>7</v>
      </c>
      <c r="G73" s="142" t="s">
        <v>113</v>
      </c>
      <c r="H73" s="338"/>
      <c r="I73" s="339"/>
      <c r="J73" s="368">
        <f t="shared" si="1"/>
        <v>0</v>
      </c>
      <c r="K73" s="596" t="e">
        <f>ROUND(AVERAGE(H73:H74),2)</f>
        <v>#DIV/0!</v>
      </c>
      <c r="L73" s="596" t="e">
        <f>ROUND(AVERAGE(I73:I74),2)</f>
        <v>#DIV/0!</v>
      </c>
      <c r="M73" s="596" t="e">
        <f>ROUND(AVERAGE(K73:L74),2)</f>
        <v>#DIV/0!</v>
      </c>
      <c r="N73" s="584"/>
      <c r="O73" s="801"/>
      <c r="R73" s="20"/>
    </row>
    <row r="74" spans="1:18" ht="39" customHeight="1" x14ac:dyDescent="0.4">
      <c r="A74" s="690"/>
      <c r="B74" s="693"/>
      <c r="C74" s="598"/>
      <c r="D74" s="578"/>
      <c r="E74" s="579"/>
      <c r="F74" s="621"/>
      <c r="G74" s="144" t="s">
        <v>114</v>
      </c>
      <c r="H74" s="337"/>
      <c r="I74" s="276"/>
      <c r="J74" s="383">
        <f t="shared" si="1"/>
        <v>0</v>
      </c>
      <c r="K74" s="597"/>
      <c r="L74" s="597"/>
      <c r="M74" s="597"/>
      <c r="N74" s="584"/>
      <c r="O74" s="801"/>
      <c r="R74" s="20"/>
    </row>
    <row r="75" spans="1:18" ht="75" x14ac:dyDescent="0.4">
      <c r="A75" s="690"/>
      <c r="B75" s="693"/>
      <c r="C75" s="523" t="s">
        <v>155</v>
      </c>
      <c r="D75" s="524" t="s">
        <v>163</v>
      </c>
      <c r="E75" s="526" t="s">
        <v>6</v>
      </c>
      <c r="F75" s="531" t="s">
        <v>7</v>
      </c>
      <c r="G75" s="512" t="s">
        <v>422</v>
      </c>
      <c r="H75" s="513"/>
      <c r="I75" s="513"/>
      <c r="J75" s="511">
        <f t="shared" si="1"/>
        <v>0</v>
      </c>
      <c r="K75" s="552" t="e">
        <f>ROUND(AVERAGE(H75:H75),2)</f>
        <v>#DIV/0!</v>
      </c>
      <c r="L75" s="552" t="e">
        <f>ROUND(AVERAGE(I75:I75),2)</f>
        <v>#DIV/0!</v>
      </c>
      <c r="M75" s="552" t="e">
        <f>ROUND(AVERAGE(K75:L75),2)</f>
        <v>#DIV/0!</v>
      </c>
      <c r="N75" s="584"/>
      <c r="O75" s="543"/>
      <c r="R75" s="20"/>
    </row>
    <row r="76" spans="1:18" ht="45" x14ac:dyDescent="0.4">
      <c r="A76" s="690"/>
      <c r="B76" s="693"/>
      <c r="C76" s="598" t="s">
        <v>156</v>
      </c>
      <c r="D76" s="578" t="s">
        <v>164</v>
      </c>
      <c r="E76" s="579" t="s">
        <v>349</v>
      </c>
      <c r="F76" s="619" t="s">
        <v>396</v>
      </c>
      <c r="G76" s="544" t="s">
        <v>109</v>
      </c>
      <c r="H76" s="275"/>
      <c r="I76" s="275"/>
      <c r="J76" s="368">
        <f t="shared" si="1"/>
        <v>0</v>
      </c>
      <c r="K76" s="596" t="e">
        <f>ROUND(AVERAGE(H76:H78),2)</f>
        <v>#DIV/0!</v>
      </c>
      <c r="L76" s="596" t="e">
        <f>ROUND(AVERAGE(I76:I78),2)</f>
        <v>#DIV/0!</v>
      </c>
      <c r="M76" s="596" t="e">
        <f>ROUND(AVERAGE(K76:L78),2)</f>
        <v>#DIV/0!</v>
      </c>
      <c r="N76" s="584"/>
      <c r="O76" s="801"/>
      <c r="R76" s="20"/>
    </row>
    <row r="77" spans="1:18" ht="45" x14ac:dyDescent="0.4">
      <c r="A77" s="690"/>
      <c r="B77" s="693"/>
      <c r="C77" s="598"/>
      <c r="D77" s="578"/>
      <c r="E77" s="579"/>
      <c r="F77" s="619"/>
      <c r="G77" s="176" t="s">
        <v>361</v>
      </c>
      <c r="H77" s="260"/>
      <c r="I77" s="260"/>
      <c r="J77" s="369">
        <f t="shared" si="1"/>
        <v>0</v>
      </c>
      <c r="K77" s="606"/>
      <c r="L77" s="606"/>
      <c r="M77" s="606"/>
      <c r="N77" s="584"/>
      <c r="O77" s="801"/>
      <c r="R77" s="20"/>
    </row>
    <row r="78" spans="1:18" ht="45" x14ac:dyDescent="0.4">
      <c r="A78" s="690"/>
      <c r="B78" s="693"/>
      <c r="C78" s="598"/>
      <c r="D78" s="578"/>
      <c r="E78" s="579"/>
      <c r="F78" s="619"/>
      <c r="G78" s="544" t="s">
        <v>115</v>
      </c>
      <c r="H78" s="276"/>
      <c r="I78" s="276"/>
      <c r="J78" s="383">
        <f t="shared" si="1"/>
        <v>0</v>
      </c>
      <c r="K78" s="597"/>
      <c r="L78" s="597"/>
      <c r="M78" s="597"/>
      <c r="N78" s="584"/>
      <c r="O78" s="801"/>
      <c r="R78" s="20"/>
    </row>
    <row r="79" spans="1:18" ht="61.5" customHeight="1" x14ac:dyDescent="0.4">
      <c r="A79" s="690"/>
      <c r="B79" s="693"/>
      <c r="C79" s="598" t="s">
        <v>157</v>
      </c>
      <c r="D79" s="578" t="s">
        <v>320</v>
      </c>
      <c r="E79" s="579" t="s">
        <v>349</v>
      </c>
      <c r="F79" s="580" t="s">
        <v>396</v>
      </c>
      <c r="G79" s="142" t="s">
        <v>118</v>
      </c>
      <c r="H79" s="335"/>
      <c r="I79" s="277"/>
      <c r="J79" s="368">
        <f t="shared" si="1"/>
        <v>0</v>
      </c>
      <c r="K79" s="596" t="e">
        <f>ROUND(AVERAGE(H79:H82),2)</f>
        <v>#DIV/0!</v>
      </c>
      <c r="L79" s="596" t="e">
        <f>ROUND(AVERAGE(I79:I82),2)</f>
        <v>#DIV/0!</v>
      </c>
      <c r="M79" s="596" t="e">
        <f>ROUND(AVERAGE(K79:L82),2)</f>
        <v>#DIV/0!</v>
      </c>
      <c r="N79" s="584"/>
      <c r="O79" s="801"/>
      <c r="R79" s="20"/>
    </row>
    <row r="80" spans="1:18" ht="54" customHeight="1" x14ac:dyDescent="0.4">
      <c r="A80" s="690"/>
      <c r="B80" s="693"/>
      <c r="C80" s="598"/>
      <c r="D80" s="609"/>
      <c r="E80" s="579"/>
      <c r="F80" s="580"/>
      <c r="G80" s="139" t="s">
        <v>264</v>
      </c>
      <c r="H80" s="331"/>
      <c r="I80" s="260"/>
      <c r="J80" s="369">
        <f t="shared" si="1"/>
        <v>0</v>
      </c>
      <c r="K80" s="606"/>
      <c r="L80" s="606"/>
      <c r="M80" s="606"/>
      <c r="N80" s="584"/>
      <c r="O80" s="801"/>
      <c r="R80" s="20"/>
    </row>
    <row r="81" spans="1:18" ht="49.5" customHeight="1" x14ac:dyDescent="0.4">
      <c r="A81" s="690"/>
      <c r="B81" s="693"/>
      <c r="C81" s="598"/>
      <c r="D81" s="609"/>
      <c r="E81" s="579"/>
      <c r="F81" s="580"/>
      <c r="G81" s="139" t="s">
        <v>265</v>
      </c>
      <c r="H81" s="331"/>
      <c r="I81" s="260"/>
      <c r="J81" s="369">
        <f t="shared" si="1"/>
        <v>0</v>
      </c>
      <c r="K81" s="606"/>
      <c r="L81" s="606"/>
      <c r="M81" s="606"/>
      <c r="N81" s="584"/>
      <c r="O81" s="801"/>
      <c r="R81" s="20"/>
    </row>
    <row r="82" spans="1:18" ht="64.5" customHeight="1" x14ac:dyDescent="0.4">
      <c r="A82" s="690"/>
      <c r="B82" s="694"/>
      <c r="C82" s="599"/>
      <c r="D82" s="695"/>
      <c r="E82" s="601"/>
      <c r="F82" s="602"/>
      <c r="G82" s="147" t="s">
        <v>266</v>
      </c>
      <c r="H82" s="341"/>
      <c r="I82" s="342"/>
      <c r="J82" s="389">
        <f t="shared" si="1"/>
        <v>0</v>
      </c>
      <c r="K82" s="622"/>
      <c r="L82" s="622"/>
      <c r="M82" s="622"/>
      <c r="N82" s="654"/>
      <c r="O82" s="804"/>
      <c r="R82" s="20"/>
    </row>
    <row r="83" spans="1:18" ht="45" x14ac:dyDescent="0.4">
      <c r="A83" s="815">
        <v>5</v>
      </c>
      <c r="B83" s="816" t="s">
        <v>33</v>
      </c>
      <c r="C83" s="589" t="s">
        <v>146</v>
      </c>
      <c r="D83" s="591" t="s">
        <v>165</v>
      </c>
      <c r="E83" s="593" t="s">
        <v>6</v>
      </c>
      <c r="F83" s="593" t="s">
        <v>7</v>
      </c>
      <c r="G83" s="191" t="s">
        <v>361</v>
      </c>
      <c r="H83" s="347"/>
      <c r="I83" s="347"/>
      <c r="J83" s="368">
        <f t="shared" si="1"/>
        <v>0</v>
      </c>
      <c r="K83" s="606" t="e">
        <f>ROUND(AVERAGE(H83:H84),2)</f>
        <v>#DIV/0!</v>
      </c>
      <c r="L83" s="606" t="e">
        <f>ROUND(AVERAGE(I83:I84),2)</f>
        <v>#DIV/0!</v>
      </c>
      <c r="M83" s="606" t="e">
        <f>ROUND(AVERAGE(K83:L84),2)</f>
        <v>#DIV/0!</v>
      </c>
      <c r="N83" s="584" t="str">
        <f>IF(F103="DA",IFERROR(ROUND(AVERAGE(M83:M114),2),""),IFERROR(ROUND(AVERAGE(M83:M102,M105:M114),2),""))</f>
        <v/>
      </c>
      <c r="O83" s="806"/>
      <c r="R83" s="20"/>
    </row>
    <row r="84" spans="1:18" ht="45" customHeight="1" x14ac:dyDescent="0.4">
      <c r="A84" s="662"/>
      <c r="B84" s="665"/>
      <c r="C84" s="598"/>
      <c r="D84" s="578"/>
      <c r="E84" s="579"/>
      <c r="F84" s="579"/>
      <c r="G84" s="163" t="s">
        <v>379</v>
      </c>
      <c r="H84" s="276"/>
      <c r="I84" s="276"/>
      <c r="J84" s="383">
        <f t="shared" si="1"/>
        <v>0</v>
      </c>
      <c r="K84" s="597"/>
      <c r="L84" s="597"/>
      <c r="M84" s="597"/>
      <c r="N84" s="584"/>
      <c r="O84" s="801"/>
      <c r="R84" s="20"/>
    </row>
    <row r="85" spans="1:18" ht="358.5" customHeight="1" x14ac:dyDescent="0.4">
      <c r="A85" s="662"/>
      <c r="B85" s="665"/>
      <c r="C85" s="598" t="s">
        <v>145</v>
      </c>
      <c r="D85" s="578" t="s">
        <v>400</v>
      </c>
      <c r="E85" s="579" t="s">
        <v>6</v>
      </c>
      <c r="F85" s="579" t="s">
        <v>7</v>
      </c>
      <c r="G85" s="137" t="s">
        <v>267</v>
      </c>
      <c r="H85" s="277"/>
      <c r="I85" s="277"/>
      <c r="J85" s="368">
        <f t="shared" si="1"/>
        <v>0</v>
      </c>
      <c r="K85" s="596" t="e">
        <f>ROUND(AVERAGE(H85:H86),2)</f>
        <v>#DIV/0!</v>
      </c>
      <c r="L85" s="596" t="e">
        <f>ROUND(AVERAGE(I85:I86),2)</f>
        <v>#DIV/0!</v>
      </c>
      <c r="M85" s="596" t="e">
        <f>ROUND(AVERAGE(K85:L86),2)</f>
        <v>#DIV/0!</v>
      </c>
      <c r="N85" s="584"/>
      <c r="O85" s="801"/>
      <c r="R85" s="20"/>
    </row>
    <row r="86" spans="1:18" ht="342.75" customHeight="1" x14ac:dyDescent="0.4">
      <c r="A86" s="662"/>
      <c r="B86" s="665"/>
      <c r="C86" s="598"/>
      <c r="D86" s="609"/>
      <c r="E86" s="579"/>
      <c r="F86" s="579"/>
      <c r="G86" s="136" t="s">
        <v>268</v>
      </c>
      <c r="H86" s="260"/>
      <c r="I86" s="260"/>
      <c r="J86" s="369">
        <f t="shared" si="1"/>
        <v>0</v>
      </c>
      <c r="K86" s="606"/>
      <c r="L86" s="606"/>
      <c r="M86" s="606"/>
      <c r="N86" s="584"/>
      <c r="O86" s="801"/>
      <c r="R86" s="20"/>
    </row>
    <row r="87" spans="1:18" ht="63.75" customHeight="1" x14ac:dyDescent="0.4">
      <c r="A87" s="662"/>
      <c r="B87" s="665"/>
      <c r="C87" s="598" t="s">
        <v>144</v>
      </c>
      <c r="D87" s="578" t="s">
        <v>166</v>
      </c>
      <c r="E87" s="579" t="s">
        <v>6</v>
      </c>
      <c r="F87" s="621" t="s">
        <v>7</v>
      </c>
      <c r="G87" s="142" t="s">
        <v>269</v>
      </c>
      <c r="H87" s="335"/>
      <c r="I87" s="277"/>
      <c r="J87" s="386">
        <f t="shared" si="1"/>
        <v>0</v>
      </c>
      <c r="K87" s="596" t="e">
        <f>ROUND(AVERAGE(H87:H89),2)</f>
        <v>#DIV/0!</v>
      </c>
      <c r="L87" s="596" t="e">
        <f>ROUND(AVERAGE(I87:I89),2)</f>
        <v>#DIV/0!</v>
      </c>
      <c r="M87" s="596" t="e">
        <f>ROUND(AVERAGE(K87:L89),2)</f>
        <v>#DIV/0!</v>
      </c>
      <c r="N87" s="584"/>
      <c r="O87" s="801"/>
      <c r="R87" s="20"/>
    </row>
    <row r="88" spans="1:18" ht="71.25" customHeight="1" x14ac:dyDescent="0.4">
      <c r="A88" s="662"/>
      <c r="B88" s="665"/>
      <c r="C88" s="598"/>
      <c r="D88" s="578"/>
      <c r="E88" s="579"/>
      <c r="F88" s="621"/>
      <c r="G88" s="139" t="s">
        <v>267</v>
      </c>
      <c r="H88" s="331"/>
      <c r="I88" s="260"/>
      <c r="J88" s="369">
        <f t="shared" si="1"/>
        <v>0</v>
      </c>
      <c r="K88" s="606"/>
      <c r="L88" s="606"/>
      <c r="M88" s="606"/>
      <c r="N88" s="584"/>
      <c r="O88" s="801"/>
      <c r="R88" s="20"/>
    </row>
    <row r="89" spans="1:18" ht="54" customHeight="1" x14ac:dyDescent="0.4">
      <c r="A89" s="662"/>
      <c r="B89" s="665"/>
      <c r="C89" s="598"/>
      <c r="D89" s="578"/>
      <c r="E89" s="579"/>
      <c r="F89" s="621"/>
      <c r="G89" s="139" t="s">
        <v>268</v>
      </c>
      <c r="H89" s="331"/>
      <c r="I89" s="260"/>
      <c r="J89" s="383">
        <f t="shared" si="1"/>
        <v>0</v>
      </c>
      <c r="K89" s="606"/>
      <c r="L89" s="606"/>
      <c r="M89" s="606"/>
      <c r="N89" s="584"/>
      <c r="O89" s="801"/>
      <c r="R89" s="20"/>
    </row>
    <row r="90" spans="1:18" ht="42.75" customHeight="1" x14ac:dyDescent="0.4">
      <c r="A90" s="662"/>
      <c r="B90" s="665"/>
      <c r="C90" s="598" t="s">
        <v>143</v>
      </c>
      <c r="D90" s="578" t="s">
        <v>167</v>
      </c>
      <c r="E90" s="579" t="s">
        <v>6</v>
      </c>
      <c r="F90" s="621" t="s">
        <v>7</v>
      </c>
      <c r="G90" s="142" t="s">
        <v>49</v>
      </c>
      <c r="H90" s="335"/>
      <c r="I90" s="277"/>
      <c r="J90" s="368">
        <f t="shared" si="1"/>
        <v>0</v>
      </c>
      <c r="K90" s="596" t="e">
        <f>ROUND(AVERAGE(H90:H94),2)</f>
        <v>#DIV/0!</v>
      </c>
      <c r="L90" s="596" t="e">
        <f>ROUND(AVERAGE(I90:I94),2)</f>
        <v>#DIV/0!</v>
      </c>
      <c r="M90" s="596" t="e">
        <f>ROUND(AVERAGE(K90:L94),2)</f>
        <v>#DIV/0!</v>
      </c>
      <c r="N90" s="584"/>
      <c r="O90" s="801"/>
      <c r="R90" s="20"/>
    </row>
    <row r="91" spans="1:18" ht="45" x14ac:dyDescent="0.4">
      <c r="A91" s="662"/>
      <c r="B91" s="665"/>
      <c r="C91" s="598"/>
      <c r="D91" s="578"/>
      <c r="E91" s="579"/>
      <c r="F91" s="621"/>
      <c r="G91" s="195" t="s">
        <v>352</v>
      </c>
      <c r="H91" s="331"/>
      <c r="I91" s="260"/>
      <c r="J91" s="369">
        <f t="shared" si="1"/>
        <v>0</v>
      </c>
      <c r="K91" s="606"/>
      <c r="L91" s="606"/>
      <c r="M91" s="606"/>
      <c r="N91" s="584"/>
      <c r="O91" s="801"/>
      <c r="R91" s="20"/>
    </row>
    <row r="92" spans="1:18" ht="39" customHeight="1" x14ac:dyDescent="0.4">
      <c r="A92" s="662"/>
      <c r="B92" s="665"/>
      <c r="C92" s="598"/>
      <c r="D92" s="578"/>
      <c r="E92" s="579"/>
      <c r="F92" s="621"/>
      <c r="G92" s="139" t="s">
        <v>270</v>
      </c>
      <c r="H92" s="331"/>
      <c r="I92" s="260"/>
      <c r="J92" s="369">
        <f t="shared" si="1"/>
        <v>0</v>
      </c>
      <c r="K92" s="606"/>
      <c r="L92" s="606"/>
      <c r="M92" s="606"/>
      <c r="N92" s="584"/>
      <c r="O92" s="801"/>
      <c r="R92" s="20"/>
    </row>
    <row r="93" spans="1:18" ht="45" x14ac:dyDescent="0.4">
      <c r="A93" s="662"/>
      <c r="B93" s="665"/>
      <c r="C93" s="598"/>
      <c r="D93" s="578"/>
      <c r="E93" s="579"/>
      <c r="F93" s="621"/>
      <c r="G93" s="195" t="s">
        <v>376</v>
      </c>
      <c r="H93" s="331"/>
      <c r="I93" s="260"/>
      <c r="J93" s="369">
        <f t="shared" si="1"/>
        <v>0</v>
      </c>
      <c r="K93" s="606"/>
      <c r="L93" s="606"/>
      <c r="M93" s="606"/>
      <c r="N93" s="584"/>
      <c r="O93" s="801"/>
      <c r="R93" s="20"/>
    </row>
    <row r="94" spans="1:18" ht="47.25" customHeight="1" x14ac:dyDescent="0.4">
      <c r="A94" s="662"/>
      <c r="B94" s="665"/>
      <c r="C94" s="598"/>
      <c r="D94" s="578"/>
      <c r="E94" s="579"/>
      <c r="F94" s="621"/>
      <c r="G94" s="195" t="s">
        <v>373</v>
      </c>
      <c r="H94" s="331"/>
      <c r="I94" s="260"/>
      <c r="J94" s="385">
        <f t="shared" si="1"/>
        <v>0</v>
      </c>
      <c r="K94" s="606"/>
      <c r="L94" s="606"/>
      <c r="M94" s="606"/>
      <c r="N94" s="584"/>
      <c r="O94" s="801"/>
      <c r="R94" s="20"/>
    </row>
    <row r="95" spans="1:18" ht="102.75" customHeight="1" x14ac:dyDescent="0.4">
      <c r="A95" s="662"/>
      <c r="B95" s="665"/>
      <c r="C95" s="598" t="s">
        <v>142</v>
      </c>
      <c r="D95" s="578" t="s">
        <v>390</v>
      </c>
      <c r="E95" s="579" t="s">
        <v>6</v>
      </c>
      <c r="F95" s="621" t="s">
        <v>7</v>
      </c>
      <c r="G95" s="165" t="s">
        <v>373</v>
      </c>
      <c r="H95" s="335"/>
      <c r="I95" s="277"/>
      <c r="J95" s="386">
        <f t="shared" si="1"/>
        <v>0</v>
      </c>
      <c r="K95" s="596" t="e">
        <f>ROUND(AVERAGE(H95:H97),2)</f>
        <v>#DIV/0!</v>
      </c>
      <c r="L95" s="596" t="e">
        <f>ROUND(AVERAGE(I95:I97),2)</f>
        <v>#DIV/0!</v>
      </c>
      <c r="M95" s="596" t="e">
        <f>ROUND(AVERAGE(K95:L97),2)</f>
        <v>#DIV/0!</v>
      </c>
      <c r="N95" s="584"/>
      <c r="O95" s="801"/>
      <c r="R95" s="20"/>
    </row>
    <row r="96" spans="1:18" ht="117" customHeight="1" x14ac:dyDescent="0.4">
      <c r="A96" s="662"/>
      <c r="B96" s="665"/>
      <c r="C96" s="598"/>
      <c r="D96" s="609"/>
      <c r="E96" s="579"/>
      <c r="F96" s="621"/>
      <c r="G96" s="139" t="s">
        <v>271</v>
      </c>
      <c r="H96" s="331"/>
      <c r="I96" s="260"/>
      <c r="J96" s="369">
        <f t="shared" si="1"/>
        <v>0</v>
      </c>
      <c r="K96" s="606"/>
      <c r="L96" s="606"/>
      <c r="M96" s="606"/>
      <c r="N96" s="584"/>
      <c r="O96" s="801"/>
      <c r="R96" s="20"/>
    </row>
    <row r="97" spans="1:18" ht="112.5" customHeight="1" x14ac:dyDescent="0.4">
      <c r="A97" s="662"/>
      <c r="B97" s="665"/>
      <c r="C97" s="598"/>
      <c r="D97" s="609"/>
      <c r="E97" s="579"/>
      <c r="F97" s="621"/>
      <c r="G97" s="139" t="s">
        <v>272</v>
      </c>
      <c r="H97" s="331"/>
      <c r="I97" s="260"/>
      <c r="J97" s="383">
        <f t="shared" si="1"/>
        <v>0</v>
      </c>
      <c r="K97" s="606"/>
      <c r="L97" s="606"/>
      <c r="M97" s="606"/>
      <c r="N97" s="584"/>
      <c r="O97" s="801"/>
      <c r="R97" s="20"/>
    </row>
    <row r="98" spans="1:18" ht="72.75" customHeight="1" x14ac:dyDescent="0.4">
      <c r="A98" s="662"/>
      <c r="B98" s="665"/>
      <c r="C98" s="598" t="s">
        <v>141</v>
      </c>
      <c r="D98" s="578" t="s">
        <v>389</v>
      </c>
      <c r="E98" s="579" t="s">
        <v>6</v>
      </c>
      <c r="F98" s="621" t="s">
        <v>7</v>
      </c>
      <c r="G98" s="165" t="s">
        <v>352</v>
      </c>
      <c r="H98" s="335"/>
      <c r="I98" s="277"/>
      <c r="J98" s="368">
        <f t="shared" si="1"/>
        <v>0</v>
      </c>
      <c r="K98" s="596" t="e">
        <f>ROUND(AVERAGE(H98:H102),2)</f>
        <v>#DIV/0!</v>
      </c>
      <c r="L98" s="596" t="e">
        <f>ROUND(AVERAGE(I98:I102),2)</f>
        <v>#DIV/0!</v>
      </c>
      <c r="M98" s="596" t="e">
        <f>ROUND(AVERAGE(K98:L102),2)</f>
        <v>#DIV/0!</v>
      </c>
      <c r="N98" s="584"/>
      <c r="O98" s="801"/>
      <c r="R98" s="20"/>
    </row>
    <row r="99" spans="1:18" ht="60" customHeight="1" x14ac:dyDescent="0.4">
      <c r="A99" s="662"/>
      <c r="B99" s="665"/>
      <c r="C99" s="598"/>
      <c r="D99" s="609"/>
      <c r="E99" s="579"/>
      <c r="F99" s="621"/>
      <c r="G99" s="195" t="s">
        <v>357</v>
      </c>
      <c r="H99" s="331"/>
      <c r="I99" s="260"/>
      <c r="J99" s="369">
        <f t="shared" si="1"/>
        <v>0</v>
      </c>
      <c r="K99" s="606"/>
      <c r="L99" s="606"/>
      <c r="M99" s="606"/>
      <c r="N99" s="584"/>
      <c r="O99" s="801"/>
      <c r="R99" s="20"/>
    </row>
    <row r="100" spans="1:18" ht="67.5" customHeight="1" x14ac:dyDescent="0.4">
      <c r="A100" s="662"/>
      <c r="B100" s="665"/>
      <c r="C100" s="598"/>
      <c r="D100" s="609"/>
      <c r="E100" s="579"/>
      <c r="F100" s="621"/>
      <c r="G100" s="195" t="s">
        <v>369</v>
      </c>
      <c r="H100" s="331"/>
      <c r="I100" s="260"/>
      <c r="J100" s="369">
        <f t="shared" si="1"/>
        <v>0</v>
      </c>
      <c r="K100" s="606"/>
      <c r="L100" s="606"/>
      <c r="M100" s="606"/>
      <c r="N100" s="584"/>
      <c r="O100" s="801"/>
      <c r="R100" s="20"/>
    </row>
    <row r="101" spans="1:18" ht="53.25" customHeight="1" x14ac:dyDescent="0.4">
      <c r="A101" s="662"/>
      <c r="B101" s="665"/>
      <c r="C101" s="598"/>
      <c r="D101" s="609"/>
      <c r="E101" s="579"/>
      <c r="F101" s="621"/>
      <c r="G101" s="195" t="s">
        <v>420</v>
      </c>
      <c r="H101" s="331"/>
      <c r="I101" s="260"/>
      <c r="J101" s="369">
        <f t="shared" si="1"/>
        <v>0</v>
      </c>
      <c r="K101" s="606"/>
      <c r="L101" s="606"/>
      <c r="M101" s="606"/>
      <c r="N101" s="584"/>
      <c r="O101" s="801"/>
      <c r="R101" s="20"/>
    </row>
    <row r="102" spans="1:18" ht="68.25" customHeight="1" x14ac:dyDescent="0.4">
      <c r="A102" s="662"/>
      <c r="B102" s="665"/>
      <c r="C102" s="598"/>
      <c r="D102" s="609"/>
      <c r="E102" s="579"/>
      <c r="F102" s="621"/>
      <c r="G102" s="139" t="s">
        <v>266</v>
      </c>
      <c r="H102" s="331"/>
      <c r="I102" s="260"/>
      <c r="J102" s="385">
        <f t="shared" si="1"/>
        <v>0</v>
      </c>
      <c r="K102" s="606"/>
      <c r="L102" s="606"/>
      <c r="M102" s="606"/>
      <c r="N102" s="584"/>
      <c r="O102" s="801"/>
      <c r="R102" s="20"/>
    </row>
    <row r="103" spans="1:18" ht="92.25" customHeight="1" x14ac:dyDescent="0.4">
      <c r="A103" s="662"/>
      <c r="B103" s="665"/>
      <c r="C103" s="598" t="s">
        <v>140</v>
      </c>
      <c r="D103" s="578" t="s">
        <v>168</v>
      </c>
      <c r="E103" s="800" t="s">
        <v>404</v>
      </c>
      <c r="F103" s="580" t="s">
        <v>396</v>
      </c>
      <c r="G103" s="142" t="s">
        <v>273</v>
      </c>
      <c r="H103" s="335"/>
      <c r="I103" s="277"/>
      <c r="J103" s="386">
        <f t="shared" si="1"/>
        <v>0</v>
      </c>
      <c r="K103" s="596" t="e">
        <f>ROUND(AVERAGE(H103:H104),2)</f>
        <v>#DIV/0!</v>
      </c>
      <c r="L103" s="596" t="e">
        <f>ROUND(AVERAGE(I103:I104),2)</f>
        <v>#DIV/0!</v>
      </c>
      <c r="M103" s="596" t="e">
        <f>ROUND(AVERAGE(K103:L104),2)</f>
        <v>#DIV/0!</v>
      </c>
      <c r="N103" s="584"/>
      <c r="O103" s="801"/>
      <c r="R103" s="20"/>
    </row>
    <row r="104" spans="1:18" ht="83.25" customHeight="1" x14ac:dyDescent="0.4">
      <c r="A104" s="662"/>
      <c r="B104" s="665"/>
      <c r="C104" s="598"/>
      <c r="D104" s="578"/>
      <c r="E104" s="800"/>
      <c r="F104" s="580"/>
      <c r="G104" s="139" t="s">
        <v>274</v>
      </c>
      <c r="H104" s="331"/>
      <c r="I104" s="260"/>
      <c r="J104" s="383">
        <f t="shared" si="1"/>
        <v>0</v>
      </c>
      <c r="K104" s="606"/>
      <c r="L104" s="606"/>
      <c r="M104" s="606"/>
      <c r="N104" s="584"/>
      <c r="O104" s="801"/>
      <c r="R104" s="20"/>
    </row>
    <row r="105" spans="1:18" ht="57" customHeight="1" x14ac:dyDescent="0.4">
      <c r="A105" s="662"/>
      <c r="B105" s="665"/>
      <c r="C105" s="656" t="s">
        <v>241</v>
      </c>
      <c r="D105" s="578" t="s">
        <v>169</v>
      </c>
      <c r="E105" s="579" t="s">
        <v>6</v>
      </c>
      <c r="F105" s="579" t="s">
        <v>7</v>
      </c>
      <c r="G105" s="137" t="s">
        <v>107</v>
      </c>
      <c r="H105" s="277"/>
      <c r="I105" s="277"/>
      <c r="J105" s="368">
        <f t="shared" si="1"/>
        <v>0</v>
      </c>
      <c r="K105" s="596" t="e">
        <f>ROUND(AVERAGE(H105:H107),2)</f>
        <v>#DIV/0!</v>
      </c>
      <c r="L105" s="596" t="e">
        <f>ROUND(AVERAGE(I105:I107),2)</f>
        <v>#DIV/0!</v>
      </c>
      <c r="M105" s="596" t="e">
        <f>ROUND(AVERAGE(K105:L107),2)</f>
        <v>#DIV/0!</v>
      </c>
      <c r="N105" s="584"/>
      <c r="O105" s="801"/>
      <c r="R105" s="20"/>
    </row>
    <row r="106" spans="1:18" ht="45.75" customHeight="1" x14ac:dyDescent="0.4">
      <c r="A106" s="662"/>
      <c r="B106" s="665"/>
      <c r="C106" s="656"/>
      <c r="D106" s="578"/>
      <c r="E106" s="579"/>
      <c r="F106" s="579"/>
      <c r="G106" s="136" t="s">
        <v>275</v>
      </c>
      <c r="H106" s="260"/>
      <c r="I106" s="260"/>
      <c r="J106" s="369">
        <f t="shared" si="1"/>
        <v>0</v>
      </c>
      <c r="K106" s="606"/>
      <c r="L106" s="606"/>
      <c r="M106" s="606"/>
      <c r="N106" s="584"/>
      <c r="O106" s="801"/>
      <c r="R106" s="20"/>
    </row>
    <row r="107" spans="1:18" ht="45.75" customHeight="1" x14ac:dyDescent="0.4">
      <c r="A107" s="662"/>
      <c r="B107" s="665"/>
      <c r="C107" s="656"/>
      <c r="D107" s="578"/>
      <c r="E107" s="579"/>
      <c r="F107" s="579"/>
      <c r="G107" s="136" t="s">
        <v>274</v>
      </c>
      <c r="H107" s="260"/>
      <c r="I107" s="260"/>
      <c r="J107" s="385">
        <f t="shared" si="1"/>
        <v>0</v>
      </c>
      <c r="K107" s="606"/>
      <c r="L107" s="606"/>
      <c r="M107" s="606"/>
      <c r="N107" s="584"/>
      <c r="O107" s="801"/>
      <c r="R107" s="20"/>
    </row>
    <row r="108" spans="1:18" ht="73.5" customHeight="1" x14ac:dyDescent="0.4">
      <c r="A108" s="662"/>
      <c r="B108" s="665"/>
      <c r="C108" s="656" t="s">
        <v>139</v>
      </c>
      <c r="D108" s="578" t="s">
        <v>170</v>
      </c>
      <c r="E108" s="579" t="s">
        <v>6</v>
      </c>
      <c r="F108" s="621" t="s">
        <v>7</v>
      </c>
      <c r="G108" s="165" t="s">
        <v>370</v>
      </c>
      <c r="H108" s="335"/>
      <c r="I108" s="277"/>
      <c r="J108" s="386">
        <f t="shared" si="1"/>
        <v>0</v>
      </c>
      <c r="K108" s="596" t="e">
        <f>ROUND(AVERAGE(H108:H110),2)</f>
        <v>#DIV/0!</v>
      </c>
      <c r="L108" s="596" t="e">
        <f>ROUND(AVERAGE(I108:I110),2)</f>
        <v>#DIV/0!</v>
      </c>
      <c r="M108" s="596" t="e">
        <f>ROUND(AVERAGE(K108:L110),2)</f>
        <v>#DIV/0!</v>
      </c>
      <c r="N108" s="584"/>
      <c r="O108" s="801"/>
      <c r="R108" s="20"/>
    </row>
    <row r="109" spans="1:18" ht="60.75" customHeight="1" x14ac:dyDescent="0.4">
      <c r="A109" s="662"/>
      <c r="B109" s="665"/>
      <c r="C109" s="656"/>
      <c r="D109" s="578"/>
      <c r="E109" s="579"/>
      <c r="F109" s="621"/>
      <c r="G109" s="195" t="s">
        <v>371</v>
      </c>
      <c r="H109" s="331"/>
      <c r="I109" s="260"/>
      <c r="J109" s="369">
        <f t="shared" si="1"/>
        <v>0</v>
      </c>
      <c r="K109" s="606"/>
      <c r="L109" s="606"/>
      <c r="M109" s="606"/>
      <c r="N109" s="584"/>
      <c r="O109" s="801"/>
      <c r="R109" s="20"/>
    </row>
    <row r="110" spans="1:18" ht="67.5" customHeight="1" x14ac:dyDescent="0.4">
      <c r="A110" s="662"/>
      <c r="B110" s="665"/>
      <c r="C110" s="656"/>
      <c r="D110" s="578"/>
      <c r="E110" s="579"/>
      <c r="F110" s="621"/>
      <c r="G110" s="139" t="s">
        <v>266</v>
      </c>
      <c r="H110" s="331"/>
      <c r="I110" s="260"/>
      <c r="J110" s="383">
        <f t="shared" si="1"/>
        <v>0</v>
      </c>
      <c r="K110" s="606"/>
      <c r="L110" s="606"/>
      <c r="M110" s="606"/>
      <c r="N110" s="584"/>
      <c r="O110" s="801"/>
      <c r="R110" s="20"/>
    </row>
    <row r="111" spans="1:18" ht="87.75" customHeight="1" x14ac:dyDescent="0.4">
      <c r="A111" s="662"/>
      <c r="B111" s="665"/>
      <c r="C111" s="155" t="s">
        <v>138</v>
      </c>
      <c r="D111" s="243" t="s">
        <v>171</v>
      </c>
      <c r="E111" s="151" t="s">
        <v>6</v>
      </c>
      <c r="F111" s="153" t="s">
        <v>7</v>
      </c>
      <c r="G111" s="165" t="s">
        <v>364</v>
      </c>
      <c r="H111" s="335"/>
      <c r="I111" s="277"/>
      <c r="J111" s="368">
        <f t="shared" si="1"/>
        <v>0</v>
      </c>
      <c r="K111" s="552" t="e">
        <f>ROUND(AVERAGE(H111:H111),2)</f>
        <v>#DIV/0!</v>
      </c>
      <c r="L111" s="552" t="e">
        <f>ROUND(AVERAGE(I111:I111),2)</f>
        <v>#DIV/0!</v>
      </c>
      <c r="M111" s="552" t="e">
        <f>ROUND(AVERAGE(K111:L111),2)</f>
        <v>#DIV/0!</v>
      </c>
      <c r="N111" s="584"/>
      <c r="O111" s="358"/>
      <c r="R111" s="20"/>
    </row>
    <row r="112" spans="1:18" ht="42" customHeight="1" x14ac:dyDescent="0.4">
      <c r="A112" s="662"/>
      <c r="B112" s="665"/>
      <c r="C112" s="598" t="s">
        <v>137</v>
      </c>
      <c r="D112" s="578" t="s">
        <v>326</v>
      </c>
      <c r="E112" s="579" t="s">
        <v>6</v>
      </c>
      <c r="F112" s="621" t="s">
        <v>7</v>
      </c>
      <c r="G112" s="165" t="s">
        <v>365</v>
      </c>
      <c r="H112" s="335"/>
      <c r="I112" s="277"/>
      <c r="J112" s="386">
        <f t="shared" si="1"/>
        <v>0</v>
      </c>
      <c r="K112" s="596" t="e">
        <f>ROUND(AVERAGE(H112:H114),2)</f>
        <v>#DIV/0!</v>
      </c>
      <c r="L112" s="596" t="e">
        <f>ROUND(AVERAGE(I112:I114),2)</f>
        <v>#DIV/0!</v>
      </c>
      <c r="M112" s="596" t="e">
        <f>ROUND(AVERAGE(K112:L114),2)</f>
        <v>#DIV/0!</v>
      </c>
      <c r="N112" s="584"/>
      <c r="O112" s="801"/>
      <c r="R112" s="20"/>
    </row>
    <row r="113" spans="1:18" ht="36.75" customHeight="1" x14ac:dyDescent="0.4">
      <c r="A113" s="662"/>
      <c r="B113" s="665"/>
      <c r="C113" s="598"/>
      <c r="D113" s="609"/>
      <c r="E113" s="579"/>
      <c r="F113" s="621"/>
      <c r="G113" s="139" t="s">
        <v>276</v>
      </c>
      <c r="H113" s="331"/>
      <c r="I113" s="260"/>
      <c r="J113" s="369">
        <f t="shared" si="1"/>
        <v>0</v>
      </c>
      <c r="K113" s="606"/>
      <c r="L113" s="606"/>
      <c r="M113" s="606"/>
      <c r="N113" s="584"/>
      <c r="O113" s="801"/>
      <c r="R113" s="20"/>
    </row>
    <row r="114" spans="1:18" ht="50.25" customHeight="1" x14ac:dyDescent="0.4">
      <c r="A114" s="714"/>
      <c r="B114" s="811"/>
      <c r="C114" s="599"/>
      <c r="D114" s="695"/>
      <c r="E114" s="601"/>
      <c r="F114" s="809"/>
      <c r="G114" s="197" t="s">
        <v>280</v>
      </c>
      <c r="H114" s="341"/>
      <c r="I114" s="342"/>
      <c r="J114" s="389">
        <f t="shared" si="1"/>
        <v>0</v>
      </c>
      <c r="K114" s="622"/>
      <c r="L114" s="622"/>
      <c r="M114" s="622"/>
      <c r="N114" s="584"/>
      <c r="O114" s="804"/>
      <c r="R114" s="20"/>
    </row>
    <row r="115" spans="1:18" ht="93.75" customHeight="1" x14ac:dyDescent="0.4">
      <c r="A115" s="689">
        <v>6</v>
      </c>
      <c r="B115" s="692" t="s">
        <v>41</v>
      </c>
      <c r="C115" s="205" t="s">
        <v>136</v>
      </c>
      <c r="D115" s="241" t="s">
        <v>172</v>
      </c>
      <c r="E115" s="54" t="s">
        <v>6</v>
      </c>
      <c r="F115" s="206" t="s">
        <v>7</v>
      </c>
      <c r="G115" s="193" t="s">
        <v>351</v>
      </c>
      <c r="H115" s="336"/>
      <c r="I115" s="275"/>
      <c r="J115" s="368">
        <f t="shared" ref="J115:J166" si="2">IF(AND(ISNUMBER(H115),ISNUMBER(I115)),AVERAGE(H115:I115),0)</f>
        <v>0</v>
      </c>
      <c r="K115" s="460" t="e">
        <f>ROUND(AVERAGE(H115:H115),2)</f>
        <v>#DIV/0!</v>
      </c>
      <c r="L115" s="460" t="e">
        <f>ROUND(AVERAGE(I115:I115),2)</f>
        <v>#DIV/0!</v>
      </c>
      <c r="M115" s="460" t="e">
        <f>ROUND(AVERAGE(K115:L115),2)</f>
        <v>#DIV/0!</v>
      </c>
      <c r="N115" s="583" t="str">
        <f>IFERROR(ROUND(AVERAGE(M115:M119),2),"")</f>
        <v/>
      </c>
      <c r="O115" s="360"/>
      <c r="R115" s="20"/>
    </row>
    <row r="116" spans="1:18" ht="56.25" customHeight="1" x14ac:dyDescent="0.4">
      <c r="A116" s="690"/>
      <c r="B116" s="693"/>
      <c r="C116" s="598" t="s">
        <v>135</v>
      </c>
      <c r="D116" s="578" t="s">
        <v>173</v>
      </c>
      <c r="E116" s="579" t="s">
        <v>6</v>
      </c>
      <c r="F116" s="579" t="s">
        <v>7</v>
      </c>
      <c r="G116" s="183" t="s">
        <v>366</v>
      </c>
      <c r="H116" s="277"/>
      <c r="I116" s="277"/>
      <c r="J116" s="386">
        <f t="shared" si="2"/>
        <v>0</v>
      </c>
      <c r="K116" s="596" t="e">
        <f>ROUND(AVERAGE(H116:H117),2)</f>
        <v>#DIV/0!</v>
      </c>
      <c r="L116" s="596" t="e">
        <f>ROUND(AVERAGE(I116:I117),2)</f>
        <v>#DIV/0!</v>
      </c>
      <c r="M116" s="596" t="e">
        <f>ROUND(AVERAGE(K116:L117),2)</f>
        <v>#DIV/0!</v>
      </c>
      <c r="N116" s="584"/>
      <c r="O116" s="813"/>
      <c r="R116" s="20"/>
    </row>
    <row r="117" spans="1:18" ht="57.75" customHeight="1" x14ac:dyDescent="0.4">
      <c r="A117" s="690"/>
      <c r="B117" s="693"/>
      <c r="C117" s="598"/>
      <c r="D117" s="578"/>
      <c r="E117" s="579"/>
      <c r="F117" s="579"/>
      <c r="G117" s="136" t="s">
        <v>277</v>
      </c>
      <c r="H117" s="260"/>
      <c r="I117" s="260"/>
      <c r="J117" s="383">
        <f t="shared" si="2"/>
        <v>0</v>
      </c>
      <c r="K117" s="606"/>
      <c r="L117" s="606"/>
      <c r="M117" s="606"/>
      <c r="N117" s="584"/>
      <c r="O117" s="813"/>
      <c r="R117" s="20"/>
    </row>
    <row r="118" spans="1:18" ht="129.75" customHeight="1" x14ac:dyDescent="0.4">
      <c r="A118" s="690"/>
      <c r="B118" s="693"/>
      <c r="C118" s="489" t="s">
        <v>134</v>
      </c>
      <c r="D118" s="479" t="s">
        <v>174</v>
      </c>
      <c r="E118" s="481" t="s">
        <v>6</v>
      </c>
      <c r="F118" s="485" t="s">
        <v>7</v>
      </c>
      <c r="G118" s="142" t="s">
        <v>278</v>
      </c>
      <c r="H118" s="335"/>
      <c r="I118" s="277"/>
      <c r="J118" s="368">
        <f t="shared" si="2"/>
        <v>0</v>
      </c>
      <c r="K118" s="552" t="e">
        <f>ROUND(AVERAGE(H118:H118),2)</f>
        <v>#DIV/0!</v>
      </c>
      <c r="L118" s="552" t="e">
        <f>ROUND(AVERAGE(I118:I118),2)</f>
        <v>#DIV/0!</v>
      </c>
      <c r="M118" s="552" t="e">
        <f>ROUND(AVERAGE(K118:L118),2)</f>
        <v>#DIV/0!</v>
      </c>
      <c r="N118" s="584"/>
      <c r="O118" s="496"/>
      <c r="R118" s="20"/>
    </row>
    <row r="119" spans="1:18" ht="126" customHeight="1" x14ac:dyDescent="0.4">
      <c r="A119" s="690"/>
      <c r="B119" s="693"/>
      <c r="C119" s="438" t="s">
        <v>133</v>
      </c>
      <c r="D119" s="426" t="s">
        <v>175</v>
      </c>
      <c r="E119" s="427" t="s">
        <v>6</v>
      </c>
      <c r="F119" s="437" t="s">
        <v>7</v>
      </c>
      <c r="G119" s="165" t="s">
        <v>367</v>
      </c>
      <c r="H119" s="335"/>
      <c r="I119" s="277"/>
      <c r="J119" s="386">
        <f t="shared" si="2"/>
        <v>0</v>
      </c>
      <c r="K119" s="552" t="e">
        <f>ROUND(AVERAGE(H119:H119),2)</f>
        <v>#DIV/0!</v>
      </c>
      <c r="L119" s="552" t="e">
        <f>ROUND(AVERAGE(I119:I119),2)</f>
        <v>#DIV/0!</v>
      </c>
      <c r="M119" s="552" t="e">
        <f>ROUND(AVERAGE(K119:L119),2)</f>
        <v>#DIV/0!</v>
      </c>
      <c r="N119" s="584"/>
      <c r="O119" s="440"/>
      <c r="R119" s="20"/>
    </row>
    <row r="120" spans="1:18" ht="45" x14ac:dyDescent="0.4">
      <c r="A120" s="690"/>
      <c r="B120" s="693"/>
      <c r="C120" s="656" t="s">
        <v>132</v>
      </c>
      <c r="D120" s="578" t="s">
        <v>176</v>
      </c>
      <c r="E120" s="579" t="s">
        <v>349</v>
      </c>
      <c r="F120" s="580" t="s">
        <v>396</v>
      </c>
      <c r="G120" s="165" t="s">
        <v>352</v>
      </c>
      <c r="H120" s="343"/>
      <c r="I120" s="277"/>
      <c r="J120" s="386">
        <f t="shared" si="2"/>
        <v>0</v>
      </c>
      <c r="K120" s="596" t="e">
        <f>ROUND(AVERAGE(H120:H122),2)</f>
        <v>#DIV/0!</v>
      </c>
      <c r="L120" s="596" t="e">
        <f>ROUND(AVERAGE(I120:I122),2)</f>
        <v>#DIV/0!</v>
      </c>
      <c r="M120" s="596" t="e">
        <f>ROUND(AVERAGE(K120:L122),2)</f>
        <v>#DIV/0!</v>
      </c>
      <c r="N120" s="584"/>
      <c r="O120" s="813"/>
      <c r="R120" s="20"/>
    </row>
    <row r="121" spans="1:18" ht="30" x14ac:dyDescent="0.4">
      <c r="A121" s="690"/>
      <c r="B121" s="693"/>
      <c r="C121" s="656"/>
      <c r="D121" s="578"/>
      <c r="E121" s="579"/>
      <c r="F121" s="580"/>
      <c r="G121" s="195" t="s">
        <v>358</v>
      </c>
      <c r="H121" s="344"/>
      <c r="I121" s="260"/>
      <c r="J121" s="369">
        <f t="shared" si="2"/>
        <v>0</v>
      </c>
      <c r="K121" s="606"/>
      <c r="L121" s="606"/>
      <c r="M121" s="606"/>
      <c r="N121" s="584"/>
      <c r="O121" s="813"/>
      <c r="R121" s="20"/>
    </row>
    <row r="122" spans="1:18" ht="30" x14ac:dyDescent="0.4">
      <c r="A122" s="691"/>
      <c r="B122" s="694"/>
      <c r="C122" s="658"/>
      <c r="D122" s="600"/>
      <c r="E122" s="601"/>
      <c r="F122" s="602"/>
      <c r="G122" s="197" t="s">
        <v>367</v>
      </c>
      <c r="H122" s="345"/>
      <c r="I122" s="342"/>
      <c r="J122" s="389">
        <f t="shared" si="2"/>
        <v>0</v>
      </c>
      <c r="K122" s="622"/>
      <c r="L122" s="622"/>
      <c r="M122" s="622"/>
      <c r="N122" s="584"/>
      <c r="O122" s="814"/>
      <c r="R122" s="20"/>
    </row>
    <row r="123" spans="1:18" ht="30" x14ac:dyDescent="0.4">
      <c r="A123" s="661">
        <v>7</v>
      </c>
      <c r="B123" s="664" t="s">
        <v>40</v>
      </c>
      <c r="C123" s="667" t="s">
        <v>131</v>
      </c>
      <c r="D123" s="649" t="s">
        <v>242</v>
      </c>
      <c r="E123" s="650" t="s">
        <v>6</v>
      </c>
      <c r="F123" s="668" t="s">
        <v>7</v>
      </c>
      <c r="G123" s="145" t="s">
        <v>116</v>
      </c>
      <c r="H123" s="330"/>
      <c r="I123" s="329"/>
      <c r="J123" s="387">
        <f t="shared" si="2"/>
        <v>0</v>
      </c>
      <c r="K123" s="607" t="e">
        <f>ROUND(AVERAGE(H123:H128),2)</f>
        <v>#DIV/0!</v>
      </c>
      <c r="L123" s="607" t="e">
        <f>ROUND(AVERAGE(I123:I128),2)</f>
        <v>#DIV/0!</v>
      </c>
      <c r="M123" s="607" t="e">
        <f>ROUND(AVERAGE(K123:L128),2)</f>
        <v>#DIV/0!</v>
      </c>
      <c r="N123" s="583" t="str">
        <f>IFERROR(ROUND(AVERAGE(M123:M134),2),"")</f>
        <v/>
      </c>
      <c r="O123" s="810"/>
      <c r="R123" s="20"/>
    </row>
    <row r="124" spans="1:18" ht="30" x14ac:dyDescent="0.4">
      <c r="A124" s="662"/>
      <c r="B124" s="665"/>
      <c r="C124" s="656"/>
      <c r="D124" s="609"/>
      <c r="E124" s="579"/>
      <c r="F124" s="621"/>
      <c r="G124" s="139" t="s">
        <v>118</v>
      </c>
      <c r="H124" s="331"/>
      <c r="I124" s="260"/>
      <c r="J124" s="369">
        <f t="shared" si="2"/>
        <v>0</v>
      </c>
      <c r="K124" s="606"/>
      <c r="L124" s="606"/>
      <c r="M124" s="606"/>
      <c r="N124" s="584"/>
      <c r="O124" s="801"/>
      <c r="R124" s="20"/>
    </row>
    <row r="125" spans="1:18" ht="30" x14ac:dyDescent="0.4">
      <c r="A125" s="662"/>
      <c r="B125" s="665"/>
      <c r="C125" s="656"/>
      <c r="D125" s="609"/>
      <c r="E125" s="579"/>
      <c r="F125" s="621"/>
      <c r="G125" s="139" t="s">
        <v>265</v>
      </c>
      <c r="H125" s="331"/>
      <c r="I125" s="260"/>
      <c r="J125" s="369">
        <f t="shared" si="2"/>
        <v>0</v>
      </c>
      <c r="K125" s="606"/>
      <c r="L125" s="606"/>
      <c r="M125" s="606"/>
      <c r="N125" s="584"/>
      <c r="O125" s="801"/>
      <c r="R125" s="20"/>
    </row>
    <row r="126" spans="1:18" ht="45" x14ac:dyDescent="0.4">
      <c r="A126" s="662"/>
      <c r="B126" s="665"/>
      <c r="C126" s="656"/>
      <c r="D126" s="609"/>
      <c r="E126" s="579"/>
      <c r="F126" s="621"/>
      <c r="G126" s="195" t="s">
        <v>360</v>
      </c>
      <c r="H126" s="331"/>
      <c r="I126" s="260"/>
      <c r="J126" s="369">
        <f t="shared" si="2"/>
        <v>0</v>
      </c>
      <c r="K126" s="606"/>
      <c r="L126" s="606"/>
      <c r="M126" s="606"/>
      <c r="N126" s="584"/>
      <c r="O126" s="801"/>
      <c r="R126" s="20"/>
    </row>
    <row r="127" spans="1:18" ht="30" x14ac:dyDescent="0.4">
      <c r="A127" s="662"/>
      <c r="B127" s="665"/>
      <c r="C127" s="656"/>
      <c r="D127" s="609"/>
      <c r="E127" s="579"/>
      <c r="F127" s="621"/>
      <c r="G127" s="139" t="s">
        <v>105</v>
      </c>
      <c r="H127" s="331"/>
      <c r="I127" s="260"/>
      <c r="J127" s="369">
        <f t="shared" si="2"/>
        <v>0</v>
      </c>
      <c r="K127" s="606"/>
      <c r="L127" s="606"/>
      <c r="M127" s="606"/>
      <c r="N127" s="584"/>
      <c r="O127" s="801"/>
      <c r="R127" s="20"/>
    </row>
    <row r="128" spans="1:18" ht="30" x14ac:dyDescent="0.4">
      <c r="A128" s="662"/>
      <c r="B128" s="665"/>
      <c r="C128" s="656"/>
      <c r="D128" s="609"/>
      <c r="E128" s="579"/>
      <c r="F128" s="621"/>
      <c r="G128" s="139" t="s">
        <v>259</v>
      </c>
      <c r="H128" s="331"/>
      <c r="I128" s="260"/>
      <c r="J128" s="385">
        <f t="shared" si="2"/>
        <v>0</v>
      </c>
      <c r="K128" s="606"/>
      <c r="L128" s="606"/>
      <c r="M128" s="606"/>
      <c r="N128" s="584"/>
      <c r="O128" s="801"/>
      <c r="R128" s="20"/>
    </row>
    <row r="129" spans="1:18" ht="45" x14ac:dyDescent="0.4">
      <c r="A129" s="662"/>
      <c r="B129" s="665"/>
      <c r="C129" s="656" t="s">
        <v>130</v>
      </c>
      <c r="D129" s="578" t="s">
        <v>177</v>
      </c>
      <c r="E129" s="579" t="s">
        <v>6</v>
      </c>
      <c r="F129" s="621" t="s">
        <v>7</v>
      </c>
      <c r="G129" s="165" t="s">
        <v>360</v>
      </c>
      <c r="H129" s="335"/>
      <c r="I129" s="277"/>
      <c r="J129" s="386">
        <f t="shared" si="2"/>
        <v>0</v>
      </c>
      <c r="K129" s="596" t="e">
        <f>ROUND(AVERAGE(H129:H132),2)</f>
        <v>#DIV/0!</v>
      </c>
      <c r="L129" s="596" t="e">
        <f>ROUND(AVERAGE(I129:I132),2)</f>
        <v>#DIV/0!</v>
      </c>
      <c r="M129" s="596" t="e">
        <f>ROUND(AVERAGE(K129:L132),2)</f>
        <v>#DIV/0!</v>
      </c>
      <c r="N129" s="584"/>
      <c r="O129" s="801"/>
      <c r="R129" s="20"/>
    </row>
    <row r="130" spans="1:18" ht="35.25" customHeight="1" x14ac:dyDescent="0.4">
      <c r="A130" s="662"/>
      <c r="B130" s="665"/>
      <c r="C130" s="656"/>
      <c r="D130" s="578"/>
      <c r="E130" s="579"/>
      <c r="F130" s="621"/>
      <c r="G130" s="139" t="s">
        <v>118</v>
      </c>
      <c r="H130" s="331"/>
      <c r="I130" s="260"/>
      <c r="J130" s="369">
        <f t="shared" si="2"/>
        <v>0</v>
      </c>
      <c r="K130" s="606"/>
      <c r="L130" s="606"/>
      <c r="M130" s="606"/>
      <c r="N130" s="584"/>
      <c r="O130" s="801"/>
      <c r="R130" s="20"/>
    </row>
    <row r="131" spans="1:18" ht="35.25" customHeight="1" x14ac:dyDescent="0.4">
      <c r="A131" s="662"/>
      <c r="B131" s="665"/>
      <c r="C131" s="656"/>
      <c r="D131" s="578"/>
      <c r="E131" s="579"/>
      <c r="F131" s="621"/>
      <c r="G131" s="139" t="s">
        <v>279</v>
      </c>
      <c r="H131" s="331"/>
      <c r="I131" s="260"/>
      <c r="J131" s="369">
        <f t="shared" si="2"/>
        <v>0</v>
      </c>
      <c r="K131" s="606"/>
      <c r="L131" s="606"/>
      <c r="M131" s="606"/>
      <c r="N131" s="584"/>
      <c r="O131" s="801"/>
      <c r="R131" s="20"/>
    </row>
    <row r="132" spans="1:18" ht="30" customHeight="1" x14ac:dyDescent="0.4">
      <c r="A132" s="662"/>
      <c r="B132" s="665"/>
      <c r="C132" s="656"/>
      <c r="D132" s="578"/>
      <c r="E132" s="579"/>
      <c r="F132" s="621"/>
      <c r="G132" s="195" t="s">
        <v>357</v>
      </c>
      <c r="H132" s="331"/>
      <c r="I132" s="260"/>
      <c r="J132" s="383">
        <f t="shared" si="2"/>
        <v>0</v>
      </c>
      <c r="K132" s="606"/>
      <c r="L132" s="606"/>
      <c r="M132" s="606"/>
      <c r="N132" s="584"/>
      <c r="O132" s="801"/>
      <c r="R132" s="20"/>
    </row>
    <row r="133" spans="1:18" ht="75" x14ac:dyDescent="0.4">
      <c r="A133" s="662"/>
      <c r="B133" s="665"/>
      <c r="C133" s="425" t="s">
        <v>129</v>
      </c>
      <c r="D133" s="426" t="s">
        <v>178</v>
      </c>
      <c r="E133" s="427" t="s">
        <v>6</v>
      </c>
      <c r="F133" s="427" t="s">
        <v>7</v>
      </c>
      <c r="G133" s="137" t="s">
        <v>118</v>
      </c>
      <c r="H133" s="277"/>
      <c r="I133" s="277"/>
      <c r="J133" s="553">
        <f t="shared" si="2"/>
        <v>0</v>
      </c>
      <c r="K133" s="552" t="e">
        <f>ROUND(AVERAGE(H133),2)</f>
        <v>#DIV/0!</v>
      </c>
      <c r="L133" s="552" t="e">
        <f>ROUND(AVERAGE(I133),2)</f>
        <v>#DIV/0!</v>
      </c>
      <c r="M133" s="552" t="e">
        <f>ROUND(AVERAGE(K133:L133),2)</f>
        <v>#DIV/0!</v>
      </c>
      <c r="N133" s="584"/>
      <c r="O133" s="357"/>
      <c r="R133" s="20"/>
    </row>
    <row r="134" spans="1:18" ht="159.75" customHeight="1" x14ac:dyDescent="0.4">
      <c r="A134" s="662"/>
      <c r="B134" s="665"/>
      <c r="C134" s="538" t="s">
        <v>128</v>
      </c>
      <c r="D134" s="524" t="s">
        <v>391</v>
      </c>
      <c r="E134" s="526" t="s">
        <v>6</v>
      </c>
      <c r="F134" s="526" t="s">
        <v>7</v>
      </c>
      <c r="G134" s="137" t="s">
        <v>280</v>
      </c>
      <c r="H134" s="277"/>
      <c r="I134" s="277"/>
      <c r="J134" s="382">
        <f t="shared" si="2"/>
        <v>0</v>
      </c>
      <c r="K134" s="552" t="e">
        <f>ROUND(AVERAGE(H134:H134),2)</f>
        <v>#DIV/0!</v>
      </c>
      <c r="L134" s="552" t="e">
        <f>ROUND(AVERAGE(I134:I134),2)</f>
        <v>#DIV/0!</v>
      </c>
      <c r="M134" s="552" t="e">
        <f>ROUND(AVERAGE(K134:L134),2)</f>
        <v>#DIV/0!</v>
      </c>
      <c r="N134" s="584"/>
      <c r="O134" s="543"/>
      <c r="R134" s="20"/>
    </row>
    <row r="135" spans="1:18" ht="40.5" customHeight="1" x14ac:dyDescent="0.4">
      <c r="A135" s="662"/>
      <c r="B135" s="665"/>
      <c r="C135" s="489" t="s">
        <v>127</v>
      </c>
      <c r="D135" s="479" t="s">
        <v>179</v>
      </c>
      <c r="E135" s="481" t="s">
        <v>349</v>
      </c>
      <c r="F135" s="484" t="s">
        <v>396</v>
      </c>
      <c r="G135" s="137" t="s">
        <v>281</v>
      </c>
      <c r="H135" s="277"/>
      <c r="I135" s="277"/>
      <c r="J135" s="368">
        <f t="shared" si="2"/>
        <v>0</v>
      </c>
      <c r="K135" s="552" t="e">
        <f>ROUND(AVERAGE(H135:H135),2)</f>
        <v>#DIV/0!</v>
      </c>
      <c r="L135" s="552" t="e">
        <f>ROUND(AVERAGE(I135:I135),2)</f>
        <v>#DIV/0!</v>
      </c>
      <c r="M135" s="552" t="e">
        <f>ROUND(AVERAGE(K135:L135),2)</f>
        <v>#DIV/0!</v>
      </c>
      <c r="N135" s="584"/>
      <c r="O135" s="494"/>
      <c r="R135" s="20"/>
    </row>
    <row r="136" spans="1:18" ht="30" x14ac:dyDescent="0.4">
      <c r="A136" s="662"/>
      <c r="B136" s="665"/>
      <c r="C136" s="598" t="s">
        <v>126</v>
      </c>
      <c r="D136" s="578" t="s">
        <v>180</v>
      </c>
      <c r="E136" s="579" t="s">
        <v>349</v>
      </c>
      <c r="F136" s="619" t="s">
        <v>396</v>
      </c>
      <c r="G136" s="183" t="s">
        <v>381</v>
      </c>
      <c r="H136" s="277"/>
      <c r="I136" s="277"/>
      <c r="J136" s="386">
        <f t="shared" si="2"/>
        <v>0</v>
      </c>
      <c r="K136" s="596" t="e">
        <f>ROUND(AVERAGE(H136:H137),2)</f>
        <v>#DIV/0!</v>
      </c>
      <c r="L136" s="596" t="e">
        <f>ROUND(AVERAGE(I136:I137),2)</f>
        <v>#DIV/0!</v>
      </c>
      <c r="M136" s="596" t="e">
        <f>ROUND(AVERAGE(K136:L137),2)</f>
        <v>#DIV/0!</v>
      </c>
      <c r="N136" s="584"/>
      <c r="O136" s="801"/>
      <c r="R136" s="20"/>
    </row>
    <row r="137" spans="1:18" ht="30" x14ac:dyDescent="0.4">
      <c r="A137" s="662"/>
      <c r="B137" s="811"/>
      <c r="C137" s="599"/>
      <c r="D137" s="600"/>
      <c r="E137" s="601"/>
      <c r="F137" s="812"/>
      <c r="G137" s="198" t="s">
        <v>369</v>
      </c>
      <c r="H137" s="260"/>
      <c r="I137" s="260"/>
      <c r="J137" s="369">
        <f t="shared" si="2"/>
        <v>0</v>
      </c>
      <c r="K137" s="606"/>
      <c r="L137" s="606"/>
      <c r="M137" s="606"/>
      <c r="N137" s="584"/>
      <c r="O137" s="804"/>
      <c r="R137" s="20"/>
    </row>
    <row r="138" spans="1:18" ht="100.5" customHeight="1" x14ac:dyDescent="0.4">
      <c r="A138" s="689">
        <v>8</v>
      </c>
      <c r="B138" s="707" t="s">
        <v>39</v>
      </c>
      <c r="C138" s="589" t="s">
        <v>125</v>
      </c>
      <c r="D138" s="591" t="s">
        <v>181</v>
      </c>
      <c r="E138" s="593" t="s">
        <v>6</v>
      </c>
      <c r="F138" s="593" t="s">
        <v>7</v>
      </c>
      <c r="G138" s="544" t="s">
        <v>259</v>
      </c>
      <c r="H138" s="329"/>
      <c r="I138" s="329"/>
      <c r="J138" s="387">
        <f t="shared" si="2"/>
        <v>0</v>
      </c>
      <c r="K138" s="607" t="e">
        <f>ROUND(AVERAGE(H138:H139),2)</f>
        <v>#DIV/0!</v>
      </c>
      <c r="L138" s="607" t="e">
        <f>ROUND(AVERAGE(I138:I139),2)</f>
        <v>#DIV/0!</v>
      </c>
      <c r="M138" s="607" t="e">
        <f>ROUND(AVERAGE(K138:L139),2)</f>
        <v>#DIV/0!</v>
      </c>
      <c r="N138" s="583" t="str">
        <f>IFERROR(ROUND(AVERAGE(M138:M147),2),"")</f>
        <v/>
      </c>
      <c r="O138" s="806"/>
      <c r="R138" s="20"/>
    </row>
    <row r="139" spans="1:18" ht="90" customHeight="1" x14ac:dyDescent="0.4">
      <c r="A139" s="690"/>
      <c r="B139" s="693"/>
      <c r="C139" s="598"/>
      <c r="D139" s="578"/>
      <c r="E139" s="579"/>
      <c r="F139" s="621"/>
      <c r="G139" s="139" t="s">
        <v>282</v>
      </c>
      <c r="H139" s="331"/>
      <c r="I139" s="260"/>
      <c r="J139" s="369">
        <f t="shared" si="2"/>
        <v>0</v>
      </c>
      <c r="K139" s="606"/>
      <c r="L139" s="606"/>
      <c r="M139" s="606"/>
      <c r="N139" s="584"/>
      <c r="O139" s="801"/>
      <c r="R139" s="20"/>
    </row>
    <row r="140" spans="1:18" ht="81.75" customHeight="1" x14ac:dyDescent="0.4">
      <c r="A140" s="690"/>
      <c r="B140" s="693"/>
      <c r="C140" s="656" t="s">
        <v>124</v>
      </c>
      <c r="D140" s="578" t="s">
        <v>328</v>
      </c>
      <c r="E140" s="579" t="s">
        <v>6</v>
      </c>
      <c r="F140" s="621" t="s">
        <v>7</v>
      </c>
      <c r="G140" s="142" t="s">
        <v>259</v>
      </c>
      <c r="H140" s="335"/>
      <c r="I140" s="277"/>
      <c r="J140" s="386">
        <f t="shared" si="2"/>
        <v>0</v>
      </c>
      <c r="K140" s="596" t="e">
        <f>ROUND(AVERAGE(H140:H141),2)</f>
        <v>#DIV/0!</v>
      </c>
      <c r="L140" s="596" t="e">
        <f>ROUND(AVERAGE(I140:I141),2)</f>
        <v>#DIV/0!</v>
      </c>
      <c r="M140" s="596" t="e">
        <f>ROUND(AVERAGE(K140:L141),2)</f>
        <v>#DIV/0!</v>
      </c>
      <c r="N140" s="584"/>
      <c r="O140" s="801"/>
      <c r="R140" s="20"/>
    </row>
    <row r="141" spans="1:18" ht="73.5" customHeight="1" x14ac:dyDescent="0.4">
      <c r="A141" s="690"/>
      <c r="B141" s="693"/>
      <c r="C141" s="656"/>
      <c r="D141" s="609"/>
      <c r="E141" s="579"/>
      <c r="F141" s="621"/>
      <c r="G141" s="195" t="s">
        <v>382</v>
      </c>
      <c r="H141" s="331"/>
      <c r="I141" s="260"/>
      <c r="J141" s="383">
        <f t="shared" si="2"/>
        <v>0</v>
      </c>
      <c r="K141" s="606"/>
      <c r="L141" s="606"/>
      <c r="M141" s="606"/>
      <c r="N141" s="584"/>
      <c r="O141" s="801"/>
      <c r="R141" s="20"/>
    </row>
    <row r="142" spans="1:18" ht="391.5" customHeight="1" x14ac:dyDescent="0.4">
      <c r="A142" s="690"/>
      <c r="B142" s="693"/>
      <c r="C142" s="523" t="s">
        <v>123</v>
      </c>
      <c r="D142" s="524" t="s">
        <v>327</v>
      </c>
      <c r="E142" s="526" t="s">
        <v>6</v>
      </c>
      <c r="F142" s="531" t="s">
        <v>7</v>
      </c>
      <c r="G142" s="165" t="s">
        <v>374</v>
      </c>
      <c r="H142" s="335"/>
      <c r="I142" s="277"/>
      <c r="J142" s="553">
        <f t="shared" si="2"/>
        <v>0</v>
      </c>
      <c r="K142" s="552" t="e">
        <f>ROUND(AVERAGE(H142:H142),2)</f>
        <v>#DIV/0!</v>
      </c>
      <c r="L142" s="552" t="e">
        <f>ROUND(AVERAGE(I142:I142),2)</f>
        <v>#DIV/0!</v>
      </c>
      <c r="M142" s="552" t="e">
        <f>ROUND(AVERAGE(K142:L142),2)</f>
        <v>#DIV/0!</v>
      </c>
      <c r="N142" s="584"/>
      <c r="O142" s="358"/>
      <c r="R142" s="20"/>
    </row>
    <row r="143" spans="1:18" ht="51.75" customHeight="1" x14ac:dyDescent="0.4">
      <c r="A143" s="690"/>
      <c r="B143" s="693"/>
      <c r="C143" s="598" t="s">
        <v>122</v>
      </c>
      <c r="D143" s="578" t="s">
        <v>182</v>
      </c>
      <c r="E143" s="579" t="s">
        <v>6</v>
      </c>
      <c r="F143" s="621" t="s">
        <v>7</v>
      </c>
      <c r="G143" s="142" t="s">
        <v>282</v>
      </c>
      <c r="H143" s="338"/>
      <c r="I143" s="339"/>
      <c r="J143" s="386">
        <f t="shared" si="2"/>
        <v>0</v>
      </c>
      <c r="K143" s="596" t="e">
        <f>ROUND(AVERAGE(H143:H144),2)</f>
        <v>#DIV/0!</v>
      </c>
      <c r="L143" s="596" t="e">
        <f>ROUND(AVERAGE(I143:I144),2)</f>
        <v>#DIV/0!</v>
      </c>
      <c r="M143" s="596" t="e">
        <f>ROUND(AVERAGE(K143:L144),2)</f>
        <v>#DIV/0!</v>
      </c>
      <c r="N143" s="584"/>
      <c r="O143" s="801"/>
      <c r="R143" s="20"/>
    </row>
    <row r="144" spans="1:18" ht="52.5" customHeight="1" x14ac:dyDescent="0.4">
      <c r="A144" s="690"/>
      <c r="B144" s="693"/>
      <c r="C144" s="598"/>
      <c r="D144" s="578"/>
      <c r="E144" s="579"/>
      <c r="F144" s="621"/>
      <c r="G144" s="194" t="s">
        <v>375</v>
      </c>
      <c r="H144" s="337"/>
      <c r="I144" s="276"/>
      <c r="J144" s="383">
        <f t="shared" si="2"/>
        <v>0</v>
      </c>
      <c r="K144" s="597"/>
      <c r="L144" s="597"/>
      <c r="M144" s="597"/>
      <c r="N144" s="584"/>
      <c r="O144" s="801"/>
      <c r="R144" s="20"/>
    </row>
    <row r="145" spans="1:18" ht="198.75" customHeight="1" x14ac:dyDescent="0.4">
      <c r="A145" s="690"/>
      <c r="B145" s="693"/>
      <c r="C145" s="523" t="s">
        <v>120</v>
      </c>
      <c r="D145" s="524" t="s">
        <v>392</v>
      </c>
      <c r="E145" s="526" t="s">
        <v>6</v>
      </c>
      <c r="F145" s="531" t="s">
        <v>7</v>
      </c>
      <c r="G145" s="165" t="s">
        <v>283</v>
      </c>
      <c r="H145" s="335"/>
      <c r="I145" s="277"/>
      <c r="J145" s="382">
        <f t="shared" si="2"/>
        <v>0</v>
      </c>
      <c r="K145" s="552" t="e">
        <f>ROUND(AVERAGE(H145:H145),2)</f>
        <v>#DIV/0!</v>
      </c>
      <c r="L145" s="552" t="e">
        <f>ROUND(AVERAGE(I145:I145),2)</f>
        <v>#DIV/0!</v>
      </c>
      <c r="M145" s="552" t="e">
        <f>ROUND(AVERAGE(K145:L145),2)</f>
        <v>#DIV/0!</v>
      </c>
      <c r="N145" s="584"/>
      <c r="O145" s="494"/>
      <c r="R145" s="20"/>
    </row>
    <row r="146" spans="1:18" ht="37.5" customHeight="1" x14ac:dyDescent="0.4">
      <c r="A146" s="690"/>
      <c r="B146" s="693"/>
      <c r="C146" s="598" t="s">
        <v>121</v>
      </c>
      <c r="D146" s="578" t="s">
        <v>183</v>
      </c>
      <c r="E146" s="579" t="s">
        <v>6</v>
      </c>
      <c r="F146" s="621" t="s">
        <v>7</v>
      </c>
      <c r="G146" s="142" t="s">
        <v>284</v>
      </c>
      <c r="H146" s="335"/>
      <c r="I146" s="277"/>
      <c r="J146" s="368">
        <f t="shared" si="2"/>
        <v>0</v>
      </c>
      <c r="K146" s="596" t="e">
        <f>ROUND(AVERAGE(H146:H147),2)</f>
        <v>#DIV/0!</v>
      </c>
      <c r="L146" s="596" t="e">
        <f>ROUND(AVERAGE(I146:I147),2)</f>
        <v>#DIV/0!</v>
      </c>
      <c r="M146" s="596" t="e">
        <f>ROUND(AVERAGE(K146:L147),2)</f>
        <v>#DIV/0!</v>
      </c>
      <c r="N146" s="584"/>
      <c r="O146" s="801"/>
      <c r="R146" s="20"/>
    </row>
    <row r="147" spans="1:18" ht="40.5" customHeight="1" x14ac:dyDescent="0.4">
      <c r="A147" s="691"/>
      <c r="B147" s="694"/>
      <c r="C147" s="599"/>
      <c r="D147" s="600"/>
      <c r="E147" s="601"/>
      <c r="F147" s="809"/>
      <c r="G147" s="197" t="s">
        <v>382</v>
      </c>
      <c r="H147" s="341"/>
      <c r="I147" s="342"/>
      <c r="J147" s="369">
        <f t="shared" si="2"/>
        <v>0</v>
      </c>
      <c r="K147" s="606"/>
      <c r="L147" s="606"/>
      <c r="M147" s="606"/>
      <c r="N147" s="584"/>
      <c r="O147" s="804"/>
      <c r="R147" s="20"/>
    </row>
    <row r="148" spans="1:18" ht="44.25" customHeight="1" x14ac:dyDescent="0.4">
      <c r="A148" s="611">
        <v>9</v>
      </c>
      <c r="B148" s="651" t="s">
        <v>38</v>
      </c>
      <c r="C148" s="589" t="s">
        <v>184</v>
      </c>
      <c r="D148" s="591" t="s">
        <v>185</v>
      </c>
      <c r="E148" s="593" t="s">
        <v>6</v>
      </c>
      <c r="F148" s="593" t="s">
        <v>7</v>
      </c>
      <c r="G148" s="529" t="s">
        <v>377</v>
      </c>
      <c r="H148" s="347"/>
      <c r="I148" s="347"/>
      <c r="J148" s="460">
        <f t="shared" si="2"/>
        <v>0</v>
      </c>
      <c r="K148" s="653" t="e">
        <f>ROUND(AVERAGE(H148:H150),2)</f>
        <v>#DIV/0!</v>
      </c>
      <c r="L148" s="653" t="e">
        <f>ROUND(AVERAGE(I148:I150),2)</f>
        <v>#DIV/0!</v>
      </c>
      <c r="M148" s="653" t="e">
        <f>ROUND(AVERAGE(K148:L150),2)</f>
        <v>#DIV/0!</v>
      </c>
      <c r="N148" s="583" t="str">
        <f>IF(F154="DA",IF(F159="DA",IFERROR(ROUND(AVERAGE(M148:M160),2),""),IFERROR(ROUND(AVERAGE(M148:M158),2),"")),IF(F159="DA",IFERROR(ROUND(AVERAGE(M148:M153,M159),2),""),IFERROR(ROUND(AVERAGE(M148:M153),2),"")))</f>
        <v/>
      </c>
      <c r="O148" s="806"/>
      <c r="R148" s="20"/>
    </row>
    <row r="149" spans="1:18" ht="43.5" customHeight="1" x14ac:dyDescent="0.4">
      <c r="A149" s="611"/>
      <c r="B149" s="651"/>
      <c r="C149" s="598"/>
      <c r="D149" s="578"/>
      <c r="E149" s="579"/>
      <c r="F149" s="621"/>
      <c r="G149" s="195" t="s">
        <v>287</v>
      </c>
      <c r="H149" s="331"/>
      <c r="I149" s="260"/>
      <c r="J149" s="369">
        <f t="shared" si="2"/>
        <v>0</v>
      </c>
      <c r="K149" s="581"/>
      <c r="L149" s="581"/>
      <c r="M149" s="581"/>
      <c r="N149" s="584"/>
      <c r="O149" s="801"/>
      <c r="R149" s="20"/>
    </row>
    <row r="150" spans="1:18" ht="48.75" customHeight="1" x14ac:dyDescent="0.4">
      <c r="A150" s="611"/>
      <c r="B150" s="651"/>
      <c r="C150" s="598"/>
      <c r="D150" s="578"/>
      <c r="E150" s="579"/>
      <c r="F150" s="621"/>
      <c r="G150" s="194" t="s">
        <v>373</v>
      </c>
      <c r="H150" s="332"/>
      <c r="I150" s="333"/>
      <c r="J150" s="385">
        <f t="shared" si="2"/>
        <v>0</v>
      </c>
      <c r="K150" s="596"/>
      <c r="L150" s="581"/>
      <c r="M150" s="581"/>
      <c r="N150" s="584"/>
      <c r="O150" s="801"/>
      <c r="R150" s="20"/>
    </row>
    <row r="151" spans="1:18" ht="60" x14ac:dyDescent="0.4">
      <c r="A151" s="611"/>
      <c r="B151" s="651"/>
      <c r="C151" s="152" t="s">
        <v>187</v>
      </c>
      <c r="D151" s="243" t="s">
        <v>186</v>
      </c>
      <c r="E151" s="151" t="s">
        <v>6</v>
      </c>
      <c r="F151" s="151" t="s">
        <v>7</v>
      </c>
      <c r="G151" s="149" t="s">
        <v>285</v>
      </c>
      <c r="H151" s="346"/>
      <c r="I151" s="346"/>
      <c r="J151" s="382">
        <f t="shared" si="2"/>
        <v>0</v>
      </c>
      <c r="K151" s="382" t="e">
        <f>ROUND(AVERAGE(H151),2)</f>
        <v>#DIV/0!</v>
      </c>
      <c r="L151" s="382" t="e">
        <f>ROUND(AVERAGE(I151),2)</f>
        <v>#DIV/0!</v>
      </c>
      <c r="M151" s="382" t="e">
        <f>ROUND(AVERAGE(K151:L151),2)</f>
        <v>#DIV/0!</v>
      </c>
      <c r="N151" s="584"/>
      <c r="O151" s="357"/>
      <c r="R151" s="20"/>
    </row>
    <row r="152" spans="1:18" ht="130.5" customHeight="1" x14ac:dyDescent="0.4">
      <c r="A152" s="611"/>
      <c r="B152" s="651"/>
      <c r="C152" s="656" t="s">
        <v>188</v>
      </c>
      <c r="D152" s="578" t="s">
        <v>393</v>
      </c>
      <c r="E152" s="657" t="s">
        <v>6</v>
      </c>
      <c r="F152" s="592" t="s">
        <v>7</v>
      </c>
      <c r="G152" s="141" t="s">
        <v>285</v>
      </c>
      <c r="H152" s="347"/>
      <c r="I152" s="347"/>
      <c r="J152" s="368">
        <f t="shared" si="2"/>
        <v>0</v>
      </c>
      <c r="K152" s="581" t="e">
        <f>ROUND(AVERAGE(H152:H153),2)</f>
        <v>#DIV/0!</v>
      </c>
      <c r="L152" s="581" t="e">
        <f>ROUND(AVERAGE(I152:I153),2)</f>
        <v>#DIV/0!</v>
      </c>
      <c r="M152" s="581" t="e">
        <f>ROUND(AVERAGE(K152:L153),2)</f>
        <v>#DIV/0!</v>
      </c>
      <c r="N152" s="584"/>
      <c r="O152" s="801"/>
      <c r="R152" s="20"/>
    </row>
    <row r="153" spans="1:18" ht="161.25" customHeight="1" x14ac:dyDescent="0.4">
      <c r="A153" s="611"/>
      <c r="B153" s="651"/>
      <c r="C153" s="656"/>
      <c r="D153" s="609"/>
      <c r="E153" s="639"/>
      <c r="F153" s="625"/>
      <c r="G153" s="138" t="s">
        <v>286</v>
      </c>
      <c r="H153" s="264"/>
      <c r="I153" s="264"/>
      <c r="J153" s="383">
        <f t="shared" si="2"/>
        <v>0</v>
      </c>
      <c r="K153" s="581"/>
      <c r="L153" s="581"/>
      <c r="M153" s="581"/>
      <c r="N153" s="584"/>
      <c r="O153" s="801"/>
      <c r="R153" s="20"/>
    </row>
    <row r="154" spans="1:18" ht="54.75" customHeight="1" x14ac:dyDescent="0.4">
      <c r="A154" s="611"/>
      <c r="B154" s="651"/>
      <c r="C154" s="598" t="s">
        <v>189</v>
      </c>
      <c r="D154" s="578" t="s">
        <v>205</v>
      </c>
      <c r="E154" s="800" t="s">
        <v>404</v>
      </c>
      <c r="F154" s="580" t="s">
        <v>396</v>
      </c>
      <c r="G154" s="148" t="s">
        <v>273</v>
      </c>
      <c r="H154" s="348"/>
      <c r="I154" s="347"/>
      <c r="J154" s="368">
        <f t="shared" si="2"/>
        <v>0</v>
      </c>
      <c r="K154" s="581" t="e">
        <f>ROUND(AVERAGE(H154:H158),2)</f>
        <v>#DIV/0!</v>
      </c>
      <c r="L154" s="581" t="e">
        <f>ROUND(AVERAGE(I154:I158),2)</f>
        <v>#DIV/0!</v>
      </c>
      <c r="M154" s="581" t="e">
        <f>ROUND(AVERAGE(K154:L158),2)</f>
        <v>#DIV/0!</v>
      </c>
      <c r="N154" s="584"/>
      <c r="O154" s="801"/>
      <c r="R154" s="20"/>
    </row>
    <row r="155" spans="1:18" ht="45" customHeight="1" x14ac:dyDescent="0.4">
      <c r="A155" s="611"/>
      <c r="B155" s="651"/>
      <c r="C155" s="598"/>
      <c r="D155" s="609"/>
      <c r="E155" s="800"/>
      <c r="F155" s="580"/>
      <c r="G155" s="195" t="s">
        <v>377</v>
      </c>
      <c r="H155" s="331"/>
      <c r="I155" s="260"/>
      <c r="J155" s="369">
        <f t="shared" si="2"/>
        <v>0</v>
      </c>
      <c r="K155" s="581"/>
      <c r="L155" s="581"/>
      <c r="M155" s="581"/>
      <c r="N155" s="584"/>
      <c r="O155" s="801"/>
      <c r="R155" s="20"/>
    </row>
    <row r="156" spans="1:18" ht="46.5" customHeight="1" x14ac:dyDescent="0.4">
      <c r="A156" s="611"/>
      <c r="B156" s="651"/>
      <c r="C156" s="598"/>
      <c r="D156" s="609"/>
      <c r="E156" s="800"/>
      <c r="F156" s="580"/>
      <c r="G156" s="139" t="s">
        <v>287</v>
      </c>
      <c r="H156" s="331"/>
      <c r="I156" s="260"/>
      <c r="J156" s="369">
        <f t="shared" si="2"/>
        <v>0</v>
      </c>
      <c r="K156" s="581"/>
      <c r="L156" s="581"/>
      <c r="M156" s="581"/>
      <c r="N156" s="584"/>
      <c r="O156" s="801"/>
      <c r="R156" s="20"/>
    </row>
    <row r="157" spans="1:18" ht="38.25" customHeight="1" x14ac:dyDescent="0.4">
      <c r="A157" s="611"/>
      <c r="B157" s="651"/>
      <c r="C157" s="598"/>
      <c r="D157" s="609"/>
      <c r="E157" s="800"/>
      <c r="F157" s="580"/>
      <c r="G157" s="195" t="s">
        <v>383</v>
      </c>
      <c r="H157" s="331"/>
      <c r="I157" s="260"/>
      <c r="J157" s="369">
        <f t="shared" si="2"/>
        <v>0</v>
      </c>
      <c r="K157" s="581"/>
      <c r="L157" s="581"/>
      <c r="M157" s="581"/>
      <c r="N157" s="584"/>
      <c r="O157" s="801"/>
      <c r="R157" s="20"/>
    </row>
    <row r="158" spans="1:18" ht="48.75" customHeight="1" x14ac:dyDescent="0.4">
      <c r="A158" s="611"/>
      <c r="B158" s="651"/>
      <c r="C158" s="598"/>
      <c r="D158" s="609"/>
      <c r="E158" s="800"/>
      <c r="F158" s="580"/>
      <c r="G158" s="139" t="s">
        <v>274</v>
      </c>
      <c r="H158" s="349"/>
      <c r="I158" s="264"/>
      <c r="J158" s="383">
        <f t="shared" si="2"/>
        <v>0</v>
      </c>
      <c r="K158" s="581"/>
      <c r="L158" s="581"/>
      <c r="M158" s="581"/>
      <c r="N158" s="584"/>
      <c r="O158" s="801"/>
      <c r="R158" s="20"/>
    </row>
    <row r="159" spans="1:18" ht="116.25" customHeight="1" x14ac:dyDescent="0.4">
      <c r="A159" s="611"/>
      <c r="B159" s="651"/>
      <c r="C159" s="598" t="s">
        <v>190</v>
      </c>
      <c r="D159" s="578" t="s">
        <v>321</v>
      </c>
      <c r="E159" s="800" t="s">
        <v>404</v>
      </c>
      <c r="F159" s="580" t="s">
        <v>396</v>
      </c>
      <c r="G159" s="142" t="s">
        <v>273</v>
      </c>
      <c r="H159" s="348"/>
      <c r="I159" s="347"/>
      <c r="J159" s="368">
        <f t="shared" si="2"/>
        <v>0</v>
      </c>
      <c r="K159" s="581" t="e">
        <f>ROUND(AVERAGE(H159:H160),2)</f>
        <v>#DIV/0!</v>
      </c>
      <c r="L159" s="581" t="e">
        <f>ROUND(AVERAGE(I159:I160),2)</f>
        <v>#DIV/0!</v>
      </c>
      <c r="M159" s="581" t="e">
        <f>ROUND(AVERAGE(K159:L160),2)</f>
        <v>#DIV/0!</v>
      </c>
      <c r="N159" s="584"/>
      <c r="O159" s="801"/>
      <c r="R159" s="20"/>
    </row>
    <row r="160" spans="1:18" ht="108.75" customHeight="1" x14ac:dyDescent="0.4">
      <c r="A160" s="611"/>
      <c r="B160" s="651"/>
      <c r="C160" s="598"/>
      <c r="D160" s="609"/>
      <c r="E160" s="800"/>
      <c r="F160" s="580"/>
      <c r="G160" s="139" t="s">
        <v>287</v>
      </c>
      <c r="H160" s="350"/>
      <c r="I160" s="351"/>
      <c r="J160" s="388">
        <f t="shared" si="2"/>
        <v>0</v>
      </c>
      <c r="K160" s="581"/>
      <c r="L160" s="581"/>
      <c r="M160" s="581"/>
      <c r="N160" s="584"/>
      <c r="O160" s="801"/>
      <c r="R160" s="20"/>
    </row>
    <row r="161" spans="1:18" ht="45" x14ac:dyDescent="0.4">
      <c r="A161" s="611"/>
      <c r="B161" s="651"/>
      <c r="C161" s="656" t="s">
        <v>191</v>
      </c>
      <c r="D161" s="578" t="s">
        <v>204</v>
      </c>
      <c r="E161" s="579" t="s">
        <v>349</v>
      </c>
      <c r="F161" s="580" t="s">
        <v>396</v>
      </c>
      <c r="G161" s="142" t="s">
        <v>273</v>
      </c>
      <c r="H161" s="348"/>
      <c r="I161" s="347"/>
      <c r="J161" s="368">
        <f t="shared" si="2"/>
        <v>0</v>
      </c>
      <c r="K161" s="581" t="e">
        <f>ROUND(AVERAGE(H161:H164),2)</f>
        <v>#DIV/0!</v>
      </c>
      <c r="L161" s="581" t="e">
        <f>ROUND(AVERAGE(I161:I164),2)</f>
        <v>#DIV/0!</v>
      </c>
      <c r="M161" s="581" t="e">
        <f>ROUND(AVERAGE(K161:L164),2)</f>
        <v>#DIV/0!</v>
      </c>
      <c r="N161" s="584"/>
      <c r="O161" s="801"/>
      <c r="R161" s="20"/>
    </row>
    <row r="162" spans="1:18" ht="30" x14ac:dyDescent="0.4">
      <c r="A162" s="611"/>
      <c r="B162" s="651"/>
      <c r="C162" s="656"/>
      <c r="D162" s="578"/>
      <c r="E162" s="579"/>
      <c r="F162" s="580"/>
      <c r="G162" s="139" t="s">
        <v>287</v>
      </c>
      <c r="H162" s="331"/>
      <c r="I162" s="260"/>
      <c r="J162" s="369">
        <f t="shared" si="2"/>
        <v>0</v>
      </c>
      <c r="K162" s="581"/>
      <c r="L162" s="581"/>
      <c r="M162" s="581"/>
      <c r="N162" s="584"/>
      <c r="O162" s="801"/>
      <c r="R162" s="20"/>
    </row>
    <row r="163" spans="1:18" ht="30" x14ac:dyDescent="0.4">
      <c r="A163" s="611"/>
      <c r="B163" s="651"/>
      <c r="C163" s="656"/>
      <c r="D163" s="578"/>
      <c r="E163" s="579"/>
      <c r="F163" s="580"/>
      <c r="G163" s="139" t="s">
        <v>285</v>
      </c>
      <c r="H163" s="331"/>
      <c r="I163" s="260"/>
      <c r="J163" s="369">
        <f t="shared" si="2"/>
        <v>0</v>
      </c>
      <c r="K163" s="581"/>
      <c r="L163" s="581"/>
      <c r="M163" s="581"/>
      <c r="N163" s="584"/>
      <c r="O163" s="801"/>
      <c r="R163" s="20"/>
    </row>
    <row r="164" spans="1:18" ht="30" x14ac:dyDescent="0.4">
      <c r="A164" s="629"/>
      <c r="B164" s="652"/>
      <c r="C164" s="658"/>
      <c r="D164" s="600"/>
      <c r="E164" s="601"/>
      <c r="F164" s="602"/>
      <c r="G164" s="147" t="s">
        <v>286</v>
      </c>
      <c r="H164" s="341"/>
      <c r="I164" s="342"/>
      <c r="J164" s="389">
        <f t="shared" si="2"/>
        <v>0</v>
      </c>
      <c r="K164" s="603"/>
      <c r="L164" s="603"/>
      <c r="M164" s="603"/>
      <c r="N164" s="654"/>
      <c r="O164" s="804"/>
      <c r="R164" s="20"/>
    </row>
    <row r="165" spans="1:18" ht="30" x14ac:dyDescent="0.4">
      <c r="A165" s="634">
        <v>10</v>
      </c>
      <c r="B165" s="645" t="s">
        <v>192</v>
      </c>
      <c r="C165" s="648" t="s">
        <v>193</v>
      </c>
      <c r="D165" s="649" t="s">
        <v>203</v>
      </c>
      <c r="E165" s="650" t="s">
        <v>6</v>
      </c>
      <c r="F165" s="650" t="s">
        <v>7</v>
      </c>
      <c r="G165" s="150" t="s">
        <v>288</v>
      </c>
      <c r="H165" s="340"/>
      <c r="I165" s="340"/>
      <c r="J165" s="387">
        <f t="shared" si="2"/>
        <v>0</v>
      </c>
      <c r="K165" s="653" t="e">
        <f>ROUND(AVERAGE(H165:H166),2)</f>
        <v>#DIV/0!</v>
      </c>
      <c r="L165" s="653" t="e">
        <f>ROUND(AVERAGE(I165:I166),2)</f>
        <v>#DIV/0!</v>
      </c>
      <c r="M165" s="653" t="e">
        <f>ROUND(AVERAGE(K165:L166),2)</f>
        <v>#DIV/0!</v>
      </c>
      <c r="N165" s="583" t="str">
        <f>IFERROR(ROUND(AVERAGE(M165:M170),2),"")</f>
        <v/>
      </c>
      <c r="O165" s="810"/>
      <c r="R165" s="20"/>
    </row>
    <row r="166" spans="1:18" ht="52.5" customHeight="1" x14ac:dyDescent="0.4">
      <c r="A166" s="634"/>
      <c r="B166" s="646"/>
      <c r="C166" s="598"/>
      <c r="D166" s="578"/>
      <c r="E166" s="579"/>
      <c r="F166" s="579"/>
      <c r="G166" s="146" t="s">
        <v>107</v>
      </c>
      <c r="H166" s="333"/>
      <c r="I166" s="333"/>
      <c r="J166" s="385">
        <f t="shared" si="2"/>
        <v>0</v>
      </c>
      <c r="K166" s="581"/>
      <c r="L166" s="581"/>
      <c r="M166" s="581"/>
      <c r="N166" s="584"/>
      <c r="O166" s="801"/>
      <c r="R166" s="20"/>
    </row>
    <row r="167" spans="1:18" ht="64.5" customHeight="1" x14ac:dyDescent="0.4">
      <c r="A167" s="634"/>
      <c r="B167" s="646"/>
      <c r="C167" s="478" t="s">
        <v>194</v>
      </c>
      <c r="D167" s="479" t="s">
        <v>202</v>
      </c>
      <c r="E167" s="481" t="s">
        <v>6</v>
      </c>
      <c r="F167" s="481" t="s">
        <v>7</v>
      </c>
      <c r="G167" s="143" t="s">
        <v>289</v>
      </c>
      <c r="H167" s="334"/>
      <c r="I167" s="334"/>
      <c r="J167" s="386">
        <f t="shared" ref="J167:J220" si="3">IF(AND(ISNUMBER(H167),ISNUMBER(I167)),AVERAGE(H167:I167),0)</f>
        <v>0</v>
      </c>
      <c r="K167" s="382" t="e">
        <f t="shared" ref="K167:L169" si="4">ROUND(AVERAGE(H167:H167),2)</f>
        <v>#DIV/0!</v>
      </c>
      <c r="L167" s="382" t="e">
        <f t="shared" si="4"/>
        <v>#DIV/0!</v>
      </c>
      <c r="M167" s="382" t="e">
        <f>ROUND(AVERAGE(K167:L167),2)</f>
        <v>#DIV/0!</v>
      </c>
      <c r="N167" s="584"/>
      <c r="O167" s="494"/>
      <c r="R167" s="20"/>
    </row>
    <row r="168" spans="1:18" ht="249" customHeight="1" x14ac:dyDescent="0.4">
      <c r="A168" s="634"/>
      <c r="B168" s="646"/>
      <c r="C168" s="478" t="s">
        <v>195</v>
      </c>
      <c r="D168" s="479" t="s">
        <v>394</v>
      </c>
      <c r="E168" s="481" t="s">
        <v>6</v>
      </c>
      <c r="F168" s="481" t="s">
        <v>7</v>
      </c>
      <c r="G168" s="149" t="s">
        <v>237</v>
      </c>
      <c r="H168" s="346"/>
      <c r="I168" s="346"/>
      <c r="J168" s="382">
        <f t="shared" si="3"/>
        <v>0</v>
      </c>
      <c r="K168" s="382" t="e">
        <f t="shared" si="4"/>
        <v>#DIV/0!</v>
      </c>
      <c r="L168" s="382" t="e">
        <f t="shared" si="4"/>
        <v>#DIV/0!</v>
      </c>
      <c r="M168" s="382" t="e">
        <f>ROUND(AVERAGE(K168:L168),2)</f>
        <v>#DIV/0!</v>
      </c>
      <c r="N168" s="584"/>
      <c r="O168" s="494"/>
      <c r="R168" s="20"/>
    </row>
    <row r="169" spans="1:18" ht="108" customHeight="1" x14ac:dyDescent="0.4">
      <c r="A169" s="634"/>
      <c r="B169" s="646"/>
      <c r="C169" s="478" t="s">
        <v>196</v>
      </c>
      <c r="D169" s="479" t="s">
        <v>201</v>
      </c>
      <c r="E169" s="481" t="s">
        <v>6</v>
      </c>
      <c r="F169" s="485" t="s">
        <v>7</v>
      </c>
      <c r="G169" s="143" t="s">
        <v>251</v>
      </c>
      <c r="H169" s="352"/>
      <c r="I169" s="334"/>
      <c r="J169" s="386">
        <f t="shared" si="3"/>
        <v>0</v>
      </c>
      <c r="K169" s="382" t="e">
        <f t="shared" si="4"/>
        <v>#DIV/0!</v>
      </c>
      <c r="L169" s="382" t="e">
        <f t="shared" si="4"/>
        <v>#DIV/0!</v>
      </c>
      <c r="M169" s="382" t="e">
        <f>ROUND(AVERAGE(K169:L169),2)</f>
        <v>#DIV/0!</v>
      </c>
      <c r="N169" s="584"/>
      <c r="O169" s="494"/>
      <c r="R169" s="20"/>
    </row>
    <row r="170" spans="1:18" ht="45" x14ac:dyDescent="0.4">
      <c r="A170" s="634"/>
      <c r="B170" s="646"/>
      <c r="C170" s="478" t="s">
        <v>197</v>
      </c>
      <c r="D170" s="479" t="s">
        <v>200</v>
      </c>
      <c r="E170" s="481" t="s">
        <v>6</v>
      </c>
      <c r="F170" s="481" t="s">
        <v>7</v>
      </c>
      <c r="G170" s="149" t="s">
        <v>288</v>
      </c>
      <c r="H170" s="346"/>
      <c r="I170" s="346"/>
      <c r="J170" s="382">
        <f t="shared" si="3"/>
        <v>0</v>
      </c>
      <c r="K170" s="382" t="e">
        <f>ROUND(AVERAGE(H170),2)</f>
        <v>#DIV/0!</v>
      </c>
      <c r="L170" s="382" t="e">
        <f>ROUND(AVERAGE(I170),2)</f>
        <v>#DIV/0!</v>
      </c>
      <c r="M170" s="382" t="e">
        <f>ROUND(AVERAGE(K170:L170),2)</f>
        <v>#DIV/0!</v>
      </c>
      <c r="N170" s="584"/>
      <c r="O170" s="357"/>
      <c r="R170" s="20"/>
    </row>
    <row r="171" spans="1:18" ht="51.75" customHeight="1" x14ac:dyDescent="0.4">
      <c r="A171" s="634"/>
      <c r="B171" s="647"/>
      <c r="C171" s="486" t="s">
        <v>198</v>
      </c>
      <c r="D171" s="491" t="s">
        <v>199</v>
      </c>
      <c r="E171" s="487" t="s">
        <v>349</v>
      </c>
      <c r="F171" s="488" t="s">
        <v>396</v>
      </c>
      <c r="G171" s="65" t="s">
        <v>290</v>
      </c>
      <c r="H171" s="522"/>
      <c r="I171" s="278"/>
      <c r="J171" s="384">
        <f t="shared" si="3"/>
        <v>0</v>
      </c>
      <c r="K171" s="384" t="e">
        <f>ROUND(AVERAGE(H171:H171),2)</f>
        <v>#DIV/0!</v>
      </c>
      <c r="L171" s="384" t="e">
        <f>ROUND(AVERAGE(I171:I171),2)</f>
        <v>#DIV/0!</v>
      </c>
      <c r="M171" s="384" t="e">
        <f>ROUND(AVERAGE(K171:L171),2)</f>
        <v>#DIV/0!</v>
      </c>
      <c r="N171" s="654"/>
      <c r="O171" s="495"/>
      <c r="R171" s="20"/>
    </row>
    <row r="172" spans="1:18" ht="39.75" customHeight="1" x14ac:dyDescent="0.4">
      <c r="A172" s="610">
        <v>11</v>
      </c>
      <c r="B172" s="630" t="s">
        <v>37</v>
      </c>
      <c r="C172" s="589" t="s">
        <v>206</v>
      </c>
      <c r="D172" s="591" t="s">
        <v>212</v>
      </c>
      <c r="E172" s="593" t="s">
        <v>6</v>
      </c>
      <c r="F172" s="593" t="s">
        <v>7</v>
      </c>
      <c r="G172" s="141" t="s">
        <v>284</v>
      </c>
      <c r="H172" s="347"/>
      <c r="I172" s="347"/>
      <c r="J172" s="368">
        <f t="shared" si="3"/>
        <v>0</v>
      </c>
      <c r="K172" s="597" t="e">
        <f>ROUND(AVERAGE(H172:H173),2)</f>
        <v>#DIV/0!</v>
      </c>
      <c r="L172" s="597" t="e">
        <f>ROUND(AVERAGE(I172:I173),2)</f>
        <v>#DIV/0!</v>
      </c>
      <c r="M172" s="597" t="e">
        <f>ROUND(AVERAGE(K172:L173),2)</f>
        <v>#DIV/0!</v>
      </c>
      <c r="N172" s="584" t="str">
        <f>IFERROR(ROUND(AVERAGE(M172:M197),2),"")</f>
        <v/>
      </c>
      <c r="O172" s="806"/>
      <c r="R172" s="20"/>
    </row>
    <row r="173" spans="1:18" ht="30" x14ac:dyDescent="0.4">
      <c r="A173" s="611"/>
      <c r="B173" s="630"/>
      <c r="C173" s="598"/>
      <c r="D173" s="578"/>
      <c r="E173" s="579"/>
      <c r="F173" s="579"/>
      <c r="G173" s="146" t="s">
        <v>291</v>
      </c>
      <c r="H173" s="333"/>
      <c r="I173" s="333"/>
      <c r="J173" s="385">
        <f t="shared" si="3"/>
        <v>0</v>
      </c>
      <c r="K173" s="581"/>
      <c r="L173" s="581"/>
      <c r="M173" s="581"/>
      <c r="N173" s="584"/>
      <c r="O173" s="801"/>
      <c r="R173" s="20"/>
    </row>
    <row r="174" spans="1:18" ht="34.5" customHeight="1" x14ac:dyDescent="0.4">
      <c r="A174" s="611"/>
      <c r="B174" s="630"/>
      <c r="C174" s="588" t="s">
        <v>207</v>
      </c>
      <c r="D174" s="590" t="s">
        <v>395</v>
      </c>
      <c r="E174" s="592" t="s">
        <v>6</v>
      </c>
      <c r="F174" s="657" t="s">
        <v>7</v>
      </c>
      <c r="G174" s="207" t="s">
        <v>291</v>
      </c>
      <c r="H174" s="352"/>
      <c r="I174" s="334"/>
      <c r="J174" s="386">
        <f t="shared" si="3"/>
        <v>0</v>
      </c>
      <c r="K174" s="596" t="e">
        <f>ROUND(AVERAGE(H174:H183),2)</f>
        <v>#DIV/0!</v>
      </c>
      <c r="L174" s="596" t="e">
        <f>ROUND(AVERAGE(I174:I183),2)</f>
        <v>#DIV/0!</v>
      </c>
      <c r="M174" s="596" t="e">
        <f>ROUND(AVERAGE(K174:L183),2)</f>
        <v>#DIV/0!</v>
      </c>
      <c r="N174" s="584"/>
      <c r="O174" s="801"/>
      <c r="R174" s="20"/>
    </row>
    <row r="175" spans="1:18" ht="48" customHeight="1" x14ac:dyDescent="0.4">
      <c r="A175" s="611"/>
      <c r="B175" s="630"/>
      <c r="C175" s="632"/>
      <c r="D175" s="633"/>
      <c r="E175" s="625"/>
      <c r="F175" s="639"/>
      <c r="G175" s="139" t="s">
        <v>300</v>
      </c>
      <c r="H175" s="331"/>
      <c r="I175" s="260"/>
      <c r="J175" s="369">
        <f t="shared" si="3"/>
        <v>0</v>
      </c>
      <c r="K175" s="606"/>
      <c r="L175" s="606"/>
      <c r="M175" s="606"/>
      <c r="N175" s="584"/>
      <c r="O175" s="801"/>
      <c r="R175" s="20"/>
    </row>
    <row r="176" spans="1:18" ht="35.25" customHeight="1" x14ac:dyDescent="0.4">
      <c r="A176" s="611"/>
      <c r="B176" s="630"/>
      <c r="C176" s="632"/>
      <c r="D176" s="633"/>
      <c r="E176" s="625"/>
      <c r="F176" s="639"/>
      <c r="G176" s="148" t="s">
        <v>292</v>
      </c>
      <c r="H176" s="331"/>
      <c r="I176" s="260"/>
      <c r="J176" s="369">
        <f t="shared" si="3"/>
        <v>0</v>
      </c>
      <c r="K176" s="606"/>
      <c r="L176" s="606"/>
      <c r="M176" s="606"/>
      <c r="N176" s="584"/>
      <c r="O176" s="801"/>
      <c r="R176" s="20"/>
    </row>
    <row r="177" spans="1:18" ht="51.75" customHeight="1" x14ac:dyDescent="0.4">
      <c r="A177" s="611"/>
      <c r="B177" s="630"/>
      <c r="C177" s="632"/>
      <c r="D177" s="633"/>
      <c r="E177" s="625"/>
      <c r="F177" s="639"/>
      <c r="G177" s="139" t="s">
        <v>293</v>
      </c>
      <c r="H177" s="331"/>
      <c r="I177" s="260"/>
      <c r="J177" s="369">
        <f t="shared" si="3"/>
        <v>0</v>
      </c>
      <c r="K177" s="606"/>
      <c r="L177" s="606"/>
      <c r="M177" s="606"/>
      <c r="N177" s="584"/>
      <c r="O177" s="801"/>
      <c r="R177" s="20"/>
    </row>
    <row r="178" spans="1:18" ht="57.75" customHeight="1" x14ac:dyDescent="0.4">
      <c r="A178" s="611"/>
      <c r="B178" s="630"/>
      <c r="C178" s="632"/>
      <c r="D178" s="633"/>
      <c r="E178" s="625"/>
      <c r="F178" s="639"/>
      <c r="G178" s="139" t="s">
        <v>294</v>
      </c>
      <c r="H178" s="331"/>
      <c r="I178" s="260"/>
      <c r="J178" s="369">
        <f t="shared" si="3"/>
        <v>0</v>
      </c>
      <c r="K178" s="606"/>
      <c r="L178" s="606"/>
      <c r="M178" s="606"/>
      <c r="N178" s="584"/>
      <c r="O178" s="801"/>
      <c r="R178" s="20"/>
    </row>
    <row r="179" spans="1:18" ht="37.5" customHeight="1" x14ac:dyDescent="0.4">
      <c r="A179" s="611"/>
      <c r="B179" s="630"/>
      <c r="C179" s="632"/>
      <c r="D179" s="633"/>
      <c r="E179" s="625"/>
      <c r="F179" s="639"/>
      <c r="G179" s="139" t="s">
        <v>295</v>
      </c>
      <c r="H179" s="331"/>
      <c r="I179" s="260"/>
      <c r="J179" s="369">
        <f t="shared" si="3"/>
        <v>0</v>
      </c>
      <c r="K179" s="606"/>
      <c r="L179" s="606"/>
      <c r="M179" s="606"/>
      <c r="N179" s="584"/>
      <c r="O179" s="801"/>
      <c r="R179" s="20"/>
    </row>
    <row r="180" spans="1:18" ht="44.25" customHeight="1" x14ac:dyDescent="0.4">
      <c r="A180" s="611"/>
      <c r="B180" s="630"/>
      <c r="C180" s="632"/>
      <c r="D180" s="633"/>
      <c r="E180" s="625"/>
      <c r="F180" s="639"/>
      <c r="G180" s="139" t="s">
        <v>296</v>
      </c>
      <c r="H180" s="331"/>
      <c r="I180" s="260"/>
      <c r="J180" s="369">
        <f t="shared" si="3"/>
        <v>0</v>
      </c>
      <c r="K180" s="606"/>
      <c r="L180" s="606"/>
      <c r="M180" s="606"/>
      <c r="N180" s="584"/>
      <c r="O180" s="801"/>
      <c r="R180" s="20"/>
    </row>
    <row r="181" spans="1:18" ht="35.25" customHeight="1" x14ac:dyDescent="0.4">
      <c r="A181" s="611"/>
      <c r="B181" s="630"/>
      <c r="C181" s="632"/>
      <c r="D181" s="633"/>
      <c r="E181" s="625"/>
      <c r="F181" s="639"/>
      <c r="G181" s="139" t="s">
        <v>297</v>
      </c>
      <c r="H181" s="331"/>
      <c r="I181" s="260"/>
      <c r="J181" s="369">
        <f t="shared" si="3"/>
        <v>0</v>
      </c>
      <c r="K181" s="606"/>
      <c r="L181" s="606"/>
      <c r="M181" s="606"/>
      <c r="N181" s="584"/>
      <c r="O181" s="801"/>
      <c r="R181" s="20"/>
    </row>
    <row r="182" spans="1:18" ht="51" customHeight="1" x14ac:dyDescent="0.4">
      <c r="A182" s="611"/>
      <c r="B182" s="630"/>
      <c r="C182" s="632"/>
      <c r="D182" s="633"/>
      <c r="E182" s="625"/>
      <c r="F182" s="639"/>
      <c r="G182" s="139" t="s">
        <v>298</v>
      </c>
      <c r="H182" s="332"/>
      <c r="I182" s="333"/>
      <c r="J182" s="385">
        <f t="shared" si="3"/>
        <v>0</v>
      </c>
      <c r="K182" s="606"/>
      <c r="L182" s="606"/>
      <c r="M182" s="606"/>
      <c r="N182" s="584"/>
      <c r="O182" s="801"/>
      <c r="R182" s="20"/>
    </row>
    <row r="183" spans="1:18" ht="51" customHeight="1" x14ac:dyDescent="0.4">
      <c r="A183" s="611"/>
      <c r="B183" s="630"/>
      <c r="C183" s="589"/>
      <c r="D183" s="591"/>
      <c r="E183" s="593"/>
      <c r="F183" s="640"/>
      <c r="G183" s="140" t="s">
        <v>299</v>
      </c>
      <c r="H183" s="353"/>
      <c r="I183" s="354"/>
      <c r="J183" s="383">
        <f t="shared" si="3"/>
        <v>0</v>
      </c>
      <c r="K183" s="597"/>
      <c r="L183" s="597"/>
      <c r="M183" s="597"/>
      <c r="N183" s="584"/>
      <c r="O183" s="801"/>
      <c r="R183" s="20"/>
    </row>
    <row r="184" spans="1:18" ht="45" x14ac:dyDescent="0.4">
      <c r="A184" s="611"/>
      <c r="B184" s="630"/>
      <c r="C184" s="598" t="s">
        <v>208</v>
      </c>
      <c r="D184" s="578" t="s">
        <v>213</v>
      </c>
      <c r="E184" s="579" t="s">
        <v>6</v>
      </c>
      <c r="F184" s="579" t="s">
        <v>7</v>
      </c>
      <c r="G184" s="201" t="s">
        <v>361</v>
      </c>
      <c r="H184" s="347"/>
      <c r="I184" s="347"/>
      <c r="J184" s="368">
        <f t="shared" si="3"/>
        <v>0</v>
      </c>
      <c r="K184" s="581" t="e">
        <f>ROUND(AVERAGE(H184:H185),2)</f>
        <v>#DIV/0!</v>
      </c>
      <c r="L184" s="581" t="e">
        <f>ROUND(AVERAGE(I184:I185),2)</f>
        <v>#DIV/0!</v>
      </c>
      <c r="M184" s="581" t="e">
        <f>ROUND(AVERAGE(K184:L185),2)</f>
        <v>#DIV/0!</v>
      </c>
      <c r="N184" s="584"/>
      <c r="O184" s="801"/>
      <c r="R184" s="20"/>
    </row>
    <row r="185" spans="1:18" ht="30" x14ac:dyDescent="0.4">
      <c r="A185" s="611"/>
      <c r="B185" s="630"/>
      <c r="C185" s="598"/>
      <c r="D185" s="578"/>
      <c r="E185" s="579"/>
      <c r="F185" s="579"/>
      <c r="G185" s="146" t="s">
        <v>114</v>
      </c>
      <c r="H185" s="264"/>
      <c r="I185" s="264"/>
      <c r="J185" s="383">
        <f t="shared" si="3"/>
        <v>0</v>
      </c>
      <c r="K185" s="581"/>
      <c r="L185" s="581"/>
      <c r="M185" s="581"/>
      <c r="N185" s="584"/>
      <c r="O185" s="801"/>
      <c r="R185" s="20"/>
    </row>
    <row r="186" spans="1:18" ht="53.25" customHeight="1" x14ac:dyDescent="0.4">
      <c r="A186" s="611"/>
      <c r="B186" s="630"/>
      <c r="C186" s="598" t="s">
        <v>209</v>
      </c>
      <c r="D186" s="578" t="s">
        <v>214</v>
      </c>
      <c r="E186" s="579" t="s">
        <v>6</v>
      </c>
      <c r="F186" s="621" t="s">
        <v>7</v>
      </c>
      <c r="G186" s="142" t="s">
        <v>291</v>
      </c>
      <c r="H186" s="348"/>
      <c r="I186" s="347"/>
      <c r="J186" s="368">
        <f t="shared" si="3"/>
        <v>0</v>
      </c>
      <c r="K186" s="581" t="e">
        <f>ROUND(AVERAGE(H186:H190),2)</f>
        <v>#DIV/0!</v>
      </c>
      <c r="L186" s="581" t="e">
        <f>ROUND(AVERAGE(I186:I190),2)</f>
        <v>#DIV/0!</v>
      </c>
      <c r="M186" s="581" t="e">
        <f>ROUND(AVERAGE(K186:L190),2)</f>
        <v>#DIV/0!</v>
      </c>
      <c r="N186" s="584"/>
      <c r="O186" s="801"/>
      <c r="R186" s="20"/>
    </row>
    <row r="187" spans="1:18" ht="43.5" customHeight="1" x14ac:dyDescent="0.4">
      <c r="A187" s="611"/>
      <c r="B187" s="630"/>
      <c r="C187" s="598"/>
      <c r="D187" s="578"/>
      <c r="E187" s="579"/>
      <c r="F187" s="621"/>
      <c r="G187" s="139" t="s">
        <v>292</v>
      </c>
      <c r="H187" s="331"/>
      <c r="I187" s="260"/>
      <c r="J187" s="369">
        <f t="shared" si="3"/>
        <v>0</v>
      </c>
      <c r="K187" s="581"/>
      <c r="L187" s="581"/>
      <c r="M187" s="581"/>
      <c r="N187" s="584"/>
      <c r="O187" s="801"/>
      <c r="R187" s="20"/>
    </row>
    <row r="188" spans="1:18" ht="47.25" customHeight="1" x14ac:dyDescent="0.4">
      <c r="A188" s="611"/>
      <c r="B188" s="630"/>
      <c r="C188" s="598"/>
      <c r="D188" s="578"/>
      <c r="E188" s="579"/>
      <c r="F188" s="621"/>
      <c r="G188" s="139" t="s">
        <v>297</v>
      </c>
      <c r="H188" s="331"/>
      <c r="I188" s="260"/>
      <c r="J188" s="369">
        <f t="shared" si="3"/>
        <v>0</v>
      </c>
      <c r="K188" s="581"/>
      <c r="L188" s="581"/>
      <c r="M188" s="581"/>
      <c r="N188" s="584"/>
      <c r="O188" s="801"/>
      <c r="R188" s="20"/>
    </row>
    <row r="189" spans="1:18" ht="42.75" customHeight="1" x14ac:dyDescent="0.4">
      <c r="A189" s="611"/>
      <c r="B189" s="630"/>
      <c r="C189" s="598"/>
      <c r="D189" s="578"/>
      <c r="E189" s="579"/>
      <c r="F189" s="621"/>
      <c r="G189" s="139" t="s">
        <v>299</v>
      </c>
      <c r="H189" s="331"/>
      <c r="I189" s="260"/>
      <c r="J189" s="369">
        <f t="shared" si="3"/>
        <v>0</v>
      </c>
      <c r="K189" s="581"/>
      <c r="L189" s="581"/>
      <c r="M189" s="581"/>
      <c r="N189" s="584"/>
      <c r="O189" s="801"/>
      <c r="R189" s="20"/>
    </row>
    <row r="190" spans="1:18" ht="41.25" customHeight="1" x14ac:dyDescent="0.4">
      <c r="A190" s="611"/>
      <c r="B190" s="630"/>
      <c r="C190" s="598"/>
      <c r="D190" s="578"/>
      <c r="E190" s="579"/>
      <c r="F190" s="621"/>
      <c r="G190" s="139" t="s">
        <v>301</v>
      </c>
      <c r="H190" s="350"/>
      <c r="I190" s="351"/>
      <c r="J190" s="388">
        <f t="shared" si="3"/>
        <v>0</v>
      </c>
      <c r="K190" s="581"/>
      <c r="L190" s="581"/>
      <c r="M190" s="581"/>
      <c r="N190" s="584"/>
      <c r="O190" s="801"/>
      <c r="R190" s="20"/>
    </row>
    <row r="191" spans="1:18" ht="41.25" customHeight="1" x14ac:dyDescent="0.4">
      <c r="A191" s="611"/>
      <c r="B191" s="630"/>
      <c r="C191" s="598" t="s">
        <v>210</v>
      </c>
      <c r="D191" s="578" t="s">
        <v>215</v>
      </c>
      <c r="E191" s="579" t="s">
        <v>6</v>
      </c>
      <c r="F191" s="621" t="s">
        <v>7</v>
      </c>
      <c r="G191" s="142" t="s">
        <v>291</v>
      </c>
      <c r="H191" s="348"/>
      <c r="I191" s="347"/>
      <c r="J191" s="368">
        <f t="shared" si="3"/>
        <v>0</v>
      </c>
      <c r="K191" s="581" t="e">
        <f>ROUND(AVERAGE(H191:H194),2)</f>
        <v>#DIV/0!</v>
      </c>
      <c r="L191" s="581" t="e">
        <f>ROUND(AVERAGE(I191:I194),2)</f>
        <v>#DIV/0!</v>
      </c>
      <c r="M191" s="581" t="e">
        <f>ROUND(AVERAGE(K191:L194),2)</f>
        <v>#DIV/0!</v>
      </c>
      <c r="N191" s="584"/>
      <c r="O191" s="801"/>
      <c r="R191" s="20"/>
    </row>
    <row r="192" spans="1:18" ht="30.75" customHeight="1" x14ac:dyDescent="0.4">
      <c r="A192" s="611"/>
      <c r="B192" s="630"/>
      <c r="C192" s="598"/>
      <c r="D192" s="578"/>
      <c r="E192" s="579"/>
      <c r="F192" s="621"/>
      <c r="G192" s="139" t="s">
        <v>298</v>
      </c>
      <c r="H192" s="331"/>
      <c r="I192" s="260"/>
      <c r="J192" s="369">
        <f t="shared" si="3"/>
        <v>0</v>
      </c>
      <c r="K192" s="581"/>
      <c r="L192" s="581"/>
      <c r="M192" s="581"/>
      <c r="N192" s="584"/>
      <c r="O192" s="801"/>
      <c r="R192" s="20"/>
    </row>
    <row r="193" spans="1:18" ht="32.25" customHeight="1" x14ac:dyDescent="0.4">
      <c r="A193" s="611"/>
      <c r="B193" s="630"/>
      <c r="C193" s="598"/>
      <c r="D193" s="578"/>
      <c r="E193" s="579"/>
      <c r="F193" s="621"/>
      <c r="G193" s="139" t="s">
        <v>302</v>
      </c>
      <c r="H193" s="331"/>
      <c r="I193" s="260"/>
      <c r="J193" s="369">
        <f t="shared" si="3"/>
        <v>0</v>
      </c>
      <c r="K193" s="581"/>
      <c r="L193" s="581"/>
      <c r="M193" s="581"/>
      <c r="N193" s="584"/>
      <c r="O193" s="801"/>
      <c r="R193" s="20"/>
    </row>
    <row r="194" spans="1:18" ht="36.75" customHeight="1" x14ac:dyDescent="0.4">
      <c r="A194" s="611"/>
      <c r="B194" s="630"/>
      <c r="C194" s="598"/>
      <c r="D194" s="578"/>
      <c r="E194" s="579"/>
      <c r="F194" s="621"/>
      <c r="G194" s="144" t="s">
        <v>114</v>
      </c>
      <c r="H194" s="349"/>
      <c r="I194" s="264"/>
      <c r="J194" s="383">
        <f t="shared" si="3"/>
        <v>0</v>
      </c>
      <c r="K194" s="581"/>
      <c r="L194" s="581"/>
      <c r="M194" s="581"/>
      <c r="N194" s="584"/>
      <c r="O194" s="801"/>
      <c r="R194" s="20"/>
    </row>
    <row r="195" spans="1:18" ht="45" x14ac:dyDescent="0.4">
      <c r="A195" s="611"/>
      <c r="B195" s="630"/>
      <c r="C195" s="598" t="s">
        <v>211</v>
      </c>
      <c r="D195" s="578" t="s">
        <v>216</v>
      </c>
      <c r="E195" s="579" t="s">
        <v>6</v>
      </c>
      <c r="F195" s="621" t="s">
        <v>7</v>
      </c>
      <c r="G195" s="165" t="s">
        <v>386</v>
      </c>
      <c r="H195" s="348"/>
      <c r="I195" s="347"/>
      <c r="J195" s="368">
        <f t="shared" si="3"/>
        <v>0</v>
      </c>
      <c r="K195" s="581" t="e">
        <f>ROUND(AVERAGE(H195:H197),2)</f>
        <v>#DIV/0!</v>
      </c>
      <c r="L195" s="581" t="e">
        <f>ROUND(AVERAGE(I195:I197),2)</f>
        <v>#DIV/0!</v>
      </c>
      <c r="M195" s="581" t="e">
        <f>ROUND(AVERAGE(K195:L197),2)</f>
        <v>#DIV/0!</v>
      </c>
      <c r="N195" s="584"/>
      <c r="O195" s="801"/>
      <c r="R195" s="20"/>
    </row>
    <row r="196" spans="1:18" ht="30" x14ac:dyDescent="0.4">
      <c r="A196" s="611"/>
      <c r="B196" s="630"/>
      <c r="C196" s="598"/>
      <c r="D196" s="578"/>
      <c r="E196" s="579"/>
      <c r="F196" s="621"/>
      <c r="G196" s="195" t="s">
        <v>357</v>
      </c>
      <c r="H196" s="331"/>
      <c r="I196" s="260"/>
      <c r="J196" s="369">
        <f t="shared" si="3"/>
        <v>0</v>
      </c>
      <c r="K196" s="581"/>
      <c r="L196" s="581"/>
      <c r="M196" s="581"/>
      <c r="N196" s="584"/>
      <c r="O196" s="801"/>
      <c r="R196" s="20"/>
    </row>
    <row r="197" spans="1:18" ht="30" x14ac:dyDescent="0.4">
      <c r="A197" s="629"/>
      <c r="B197" s="631"/>
      <c r="C197" s="599"/>
      <c r="D197" s="600"/>
      <c r="E197" s="601"/>
      <c r="F197" s="809"/>
      <c r="G197" s="197" t="s">
        <v>301</v>
      </c>
      <c r="H197" s="341"/>
      <c r="I197" s="342"/>
      <c r="J197" s="389">
        <f t="shared" si="3"/>
        <v>0</v>
      </c>
      <c r="K197" s="603"/>
      <c r="L197" s="603"/>
      <c r="M197" s="603"/>
      <c r="N197" s="654"/>
      <c r="O197" s="804"/>
      <c r="R197" s="20"/>
    </row>
    <row r="198" spans="1:18" ht="43.5" customHeight="1" x14ac:dyDescent="0.4">
      <c r="A198" s="634">
        <v>12</v>
      </c>
      <c r="B198" s="807" t="s">
        <v>36</v>
      </c>
      <c r="C198" s="589" t="s">
        <v>217</v>
      </c>
      <c r="D198" s="591" t="s">
        <v>225</v>
      </c>
      <c r="E198" s="593" t="s">
        <v>6</v>
      </c>
      <c r="F198" s="640" t="s">
        <v>7</v>
      </c>
      <c r="G198" s="466" t="s">
        <v>353</v>
      </c>
      <c r="H198" s="336"/>
      <c r="I198" s="275"/>
      <c r="J198" s="553">
        <f t="shared" si="3"/>
        <v>0</v>
      </c>
      <c r="K198" s="597" t="e">
        <f>ROUND(AVERAGE(H198:H199),2)</f>
        <v>#DIV/0!</v>
      </c>
      <c r="L198" s="597" t="e">
        <f>ROUND(AVERAGE(I198:I199),2)</f>
        <v>#DIV/0!</v>
      </c>
      <c r="M198" s="597" t="e">
        <f>ROUND(AVERAGE(K198:L199),2)</f>
        <v>#DIV/0!</v>
      </c>
      <c r="N198" s="584" t="str">
        <f>IF(F216="DA",IFERROR(ROUND(AVERAGE(M198:M225),2),""),IFERROR(ROUND(AVERAGE(M198:M215,M221),2),""))</f>
        <v/>
      </c>
      <c r="O198" s="806"/>
      <c r="R198" s="20"/>
    </row>
    <row r="199" spans="1:18" ht="43.5" customHeight="1" x14ac:dyDescent="0.4">
      <c r="A199" s="634"/>
      <c r="B199" s="807"/>
      <c r="C199" s="589"/>
      <c r="D199" s="591"/>
      <c r="E199" s="593"/>
      <c r="F199" s="640"/>
      <c r="G199" s="188" t="s">
        <v>354</v>
      </c>
      <c r="H199" s="465"/>
      <c r="I199" s="351"/>
      <c r="J199" s="388">
        <f>IF(AND(ISNUMBER(H199),ISNUMBER(I199)),AVERAGE(H199:I199),0)</f>
        <v>0</v>
      </c>
      <c r="K199" s="597"/>
      <c r="L199" s="597"/>
      <c r="M199" s="597"/>
      <c r="N199" s="584"/>
      <c r="O199" s="806"/>
      <c r="R199" s="20"/>
    </row>
    <row r="200" spans="1:18" ht="133.5" customHeight="1" x14ac:dyDescent="0.4">
      <c r="A200" s="634"/>
      <c r="B200" s="807"/>
      <c r="C200" s="598" t="s">
        <v>218</v>
      </c>
      <c r="D200" s="578" t="s">
        <v>315</v>
      </c>
      <c r="E200" s="579" t="s">
        <v>6</v>
      </c>
      <c r="F200" s="621" t="s">
        <v>7</v>
      </c>
      <c r="G200" s="148" t="s">
        <v>293</v>
      </c>
      <c r="H200" s="348"/>
      <c r="I200" s="347"/>
      <c r="J200" s="368">
        <f t="shared" si="3"/>
        <v>0</v>
      </c>
      <c r="K200" s="581" t="e">
        <f>ROUND(AVERAGE(H200:H201),2)</f>
        <v>#DIV/0!</v>
      </c>
      <c r="L200" s="581" t="e">
        <f>ROUND(AVERAGE(I200:I201),2)</f>
        <v>#DIV/0!</v>
      </c>
      <c r="M200" s="581" t="e">
        <f>ROUND(AVERAGE(K200:L201),2)</f>
        <v>#DIV/0!</v>
      </c>
      <c r="N200" s="584"/>
      <c r="O200" s="801"/>
      <c r="R200" s="20"/>
    </row>
    <row r="201" spans="1:18" ht="129.75" customHeight="1" x14ac:dyDescent="0.4">
      <c r="A201" s="634"/>
      <c r="B201" s="807"/>
      <c r="C201" s="598"/>
      <c r="D201" s="609"/>
      <c r="E201" s="579"/>
      <c r="F201" s="621"/>
      <c r="G201" s="195" t="s">
        <v>372</v>
      </c>
      <c r="H201" s="350"/>
      <c r="I201" s="351"/>
      <c r="J201" s="388">
        <f t="shared" si="3"/>
        <v>0</v>
      </c>
      <c r="K201" s="581"/>
      <c r="L201" s="581"/>
      <c r="M201" s="581"/>
      <c r="N201" s="584"/>
      <c r="O201" s="801"/>
      <c r="R201" s="20"/>
    </row>
    <row r="202" spans="1:18" ht="38.25" customHeight="1" x14ac:dyDescent="0.4">
      <c r="A202" s="634"/>
      <c r="B202" s="807"/>
      <c r="C202" s="598" t="s">
        <v>219</v>
      </c>
      <c r="D202" s="578" t="s">
        <v>330</v>
      </c>
      <c r="E202" s="579" t="s">
        <v>6</v>
      </c>
      <c r="F202" s="621" t="s">
        <v>7</v>
      </c>
      <c r="G202" s="142" t="s">
        <v>297</v>
      </c>
      <c r="H202" s="348"/>
      <c r="I202" s="347"/>
      <c r="J202" s="368">
        <f t="shared" si="3"/>
        <v>0</v>
      </c>
      <c r="K202" s="581" t="e">
        <f>ROUND(AVERAGE(H202:H206),2)</f>
        <v>#DIV/0!</v>
      </c>
      <c r="L202" s="581" t="e">
        <f>ROUND(AVERAGE(I202:I206),2)</f>
        <v>#DIV/0!</v>
      </c>
      <c r="M202" s="581" t="e">
        <f>ROUND(AVERAGE(K202:L206),2)</f>
        <v>#DIV/0!</v>
      </c>
      <c r="N202" s="584"/>
      <c r="O202" s="801"/>
      <c r="R202" s="20"/>
    </row>
    <row r="203" spans="1:18" ht="58.5" customHeight="1" x14ac:dyDescent="0.4">
      <c r="A203" s="634"/>
      <c r="B203" s="807"/>
      <c r="C203" s="598"/>
      <c r="D203" s="578"/>
      <c r="E203" s="579"/>
      <c r="F203" s="621"/>
      <c r="G203" s="139" t="s">
        <v>303</v>
      </c>
      <c r="H203" s="331"/>
      <c r="I203" s="260"/>
      <c r="J203" s="369">
        <f t="shared" si="3"/>
        <v>0</v>
      </c>
      <c r="K203" s="581"/>
      <c r="L203" s="581"/>
      <c r="M203" s="581"/>
      <c r="N203" s="584"/>
      <c r="O203" s="801"/>
      <c r="R203" s="20"/>
    </row>
    <row r="204" spans="1:18" ht="53.25" customHeight="1" x14ac:dyDescent="0.4">
      <c r="A204" s="634"/>
      <c r="B204" s="807"/>
      <c r="C204" s="598"/>
      <c r="D204" s="578"/>
      <c r="E204" s="579"/>
      <c r="F204" s="621"/>
      <c r="G204" s="139" t="s">
        <v>304</v>
      </c>
      <c r="H204" s="331"/>
      <c r="I204" s="260"/>
      <c r="J204" s="369">
        <f t="shared" si="3"/>
        <v>0</v>
      </c>
      <c r="K204" s="581"/>
      <c r="L204" s="581"/>
      <c r="M204" s="581"/>
      <c r="N204" s="584"/>
      <c r="O204" s="801"/>
      <c r="R204" s="20"/>
    </row>
    <row r="205" spans="1:18" ht="30" x14ac:dyDescent="0.4">
      <c r="A205" s="634"/>
      <c r="B205" s="807"/>
      <c r="C205" s="598"/>
      <c r="D205" s="578"/>
      <c r="E205" s="579"/>
      <c r="F205" s="621"/>
      <c r="G205" s="139" t="s">
        <v>56</v>
      </c>
      <c r="H205" s="331"/>
      <c r="I205" s="260"/>
      <c r="J205" s="369">
        <f t="shared" si="3"/>
        <v>0</v>
      </c>
      <c r="K205" s="581"/>
      <c r="L205" s="581"/>
      <c r="M205" s="581"/>
      <c r="N205" s="584"/>
      <c r="O205" s="801"/>
      <c r="R205" s="20"/>
    </row>
    <row r="206" spans="1:18" ht="41.25" customHeight="1" x14ac:dyDescent="0.4">
      <c r="A206" s="634"/>
      <c r="B206" s="807"/>
      <c r="C206" s="598"/>
      <c r="D206" s="578"/>
      <c r="E206" s="579"/>
      <c r="F206" s="621"/>
      <c r="G206" s="139" t="s">
        <v>114</v>
      </c>
      <c r="H206" s="349"/>
      <c r="I206" s="264"/>
      <c r="J206" s="383">
        <f t="shared" si="3"/>
        <v>0</v>
      </c>
      <c r="K206" s="581"/>
      <c r="L206" s="581"/>
      <c r="M206" s="581"/>
      <c r="N206" s="584"/>
      <c r="O206" s="801"/>
      <c r="R206" s="20"/>
    </row>
    <row r="207" spans="1:18" ht="72" customHeight="1" x14ac:dyDescent="0.4">
      <c r="A207" s="634"/>
      <c r="B207" s="807"/>
      <c r="C207" s="598" t="s">
        <v>220</v>
      </c>
      <c r="D207" s="578" t="s">
        <v>331</v>
      </c>
      <c r="E207" s="579" t="s">
        <v>6</v>
      </c>
      <c r="F207" s="621" t="s">
        <v>7</v>
      </c>
      <c r="G207" s="142" t="s">
        <v>305</v>
      </c>
      <c r="H207" s="348"/>
      <c r="I207" s="347"/>
      <c r="J207" s="368">
        <f t="shared" si="3"/>
        <v>0</v>
      </c>
      <c r="K207" s="581" t="e">
        <f>ROUND(AVERAGE(H207:H210),2)</f>
        <v>#DIV/0!</v>
      </c>
      <c r="L207" s="581" t="e">
        <f>ROUND(AVERAGE(I207:I210),2)</f>
        <v>#DIV/0!</v>
      </c>
      <c r="M207" s="581" t="e">
        <f>ROUND(AVERAGE(K207:L210),2)</f>
        <v>#DIV/0!</v>
      </c>
      <c r="N207" s="584"/>
      <c r="O207" s="801"/>
      <c r="R207" s="20"/>
    </row>
    <row r="208" spans="1:18" ht="60.75" customHeight="1" x14ac:dyDescent="0.4">
      <c r="A208" s="634"/>
      <c r="B208" s="807"/>
      <c r="C208" s="598"/>
      <c r="D208" s="578"/>
      <c r="E208" s="579"/>
      <c r="F208" s="621"/>
      <c r="G208" s="139" t="s">
        <v>306</v>
      </c>
      <c r="H208" s="331"/>
      <c r="I208" s="260"/>
      <c r="J208" s="369">
        <f t="shared" si="3"/>
        <v>0</v>
      </c>
      <c r="K208" s="581"/>
      <c r="L208" s="581"/>
      <c r="M208" s="581"/>
      <c r="N208" s="584"/>
      <c r="O208" s="801"/>
      <c r="R208" s="20"/>
    </row>
    <row r="209" spans="1:18" ht="62.25" customHeight="1" x14ac:dyDescent="0.4">
      <c r="A209" s="634"/>
      <c r="B209" s="807"/>
      <c r="C209" s="598"/>
      <c r="D209" s="578"/>
      <c r="E209" s="579"/>
      <c r="F209" s="621"/>
      <c r="G209" s="195" t="s">
        <v>372</v>
      </c>
      <c r="H209" s="331"/>
      <c r="I209" s="260"/>
      <c r="J209" s="369">
        <f t="shared" si="3"/>
        <v>0</v>
      </c>
      <c r="K209" s="581"/>
      <c r="L209" s="581"/>
      <c r="M209" s="581"/>
      <c r="N209" s="584"/>
      <c r="O209" s="801"/>
      <c r="R209" s="20"/>
    </row>
    <row r="210" spans="1:18" ht="54" customHeight="1" x14ac:dyDescent="0.4">
      <c r="A210" s="634"/>
      <c r="B210" s="807"/>
      <c r="C210" s="598"/>
      <c r="D210" s="578"/>
      <c r="E210" s="579"/>
      <c r="F210" s="621"/>
      <c r="G210" s="144" t="s">
        <v>307</v>
      </c>
      <c r="H210" s="349"/>
      <c r="I210" s="264"/>
      <c r="J210" s="383">
        <f t="shared" si="3"/>
        <v>0</v>
      </c>
      <c r="K210" s="581"/>
      <c r="L210" s="581"/>
      <c r="M210" s="581"/>
      <c r="N210" s="584"/>
      <c r="O210" s="801"/>
      <c r="R210" s="20"/>
    </row>
    <row r="211" spans="1:18" ht="54" customHeight="1" x14ac:dyDescent="0.4">
      <c r="A211" s="634"/>
      <c r="B211" s="807"/>
      <c r="C211" s="598" t="s">
        <v>221</v>
      </c>
      <c r="D211" s="578" t="s">
        <v>401</v>
      </c>
      <c r="E211" s="579" t="s">
        <v>6</v>
      </c>
      <c r="F211" s="621" t="s">
        <v>7</v>
      </c>
      <c r="G211" s="207" t="s">
        <v>294</v>
      </c>
      <c r="H211" s="331"/>
      <c r="I211" s="260"/>
      <c r="J211" s="369">
        <f>IF(AND(ISNUMBER(H211),ISNUMBER(I211)),AVERAGE(H211:I211),0)</f>
        <v>0</v>
      </c>
      <c r="K211" s="581" t="e">
        <f>ROUND(AVERAGE(H211:H215),2)</f>
        <v>#DIV/0!</v>
      </c>
      <c r="L211" s="581" t="e">
        <f>ROUND(AVERAGE(I211:I215),2)</f>
        <v>#DIV/0!</v>
      </c>
      <c r="M211" s="581" t="e">
        <f>ROUND(AVERAGE(K211:L215),2)</f>
        <v>#DIV/0!</v>
      </c>
      <c r="N211" s="584"/>
      <c r="O211" s="801"/>
      <c r="R211" s="20"/>
    </row>
    <row r="212" spans="1:18" ht="69" customHeight="1" x14ac:dyDescent="0.4">
      <c r="A212" s="634"/>
      <c r="B212" s="807"/>
      <c r="C212" s="598"/>
      <c r="D212" s="578"/>
      <c r="E212" s="579"/>
      <c r="F212" s="621"/>
      <c r="G212" s="139" t="s">
        <v>297</v>
      </c>
      <c r="H212" s="331"/>
      <c r="I212" s="260"/>
      <c r="J212" s="369">
        <f>IF(AND(ISNUMBER(H212),ISNUMBER(I212)),AVERAGE(H212:I212),0)</f>
        <v>0</v>
      </c>
      <c r="K212" s="581"/>
      <c r="L212" s="581"/>
      <c r="M212" s="581"/>
      <c r="N212" s="584"/>
      <c r="O212" s="801"/>
      <c r="R212" s="20"/>
    </row>
    <row r="213" spans="1:18" ht="64.5" customHeight="1" x14ac:dyDescent="0.4">
      <c r="A213" s="634"/>
      <c r="B213" s="807"/>
      <c r="C213" s="598"/>
      <c r="D213" s="578"/>
      <c r="E213" s="579"/>
      <c r="F213" s="621"/>
      <c r="G213" s="195" t="s">
        <v>378</v>
      </c>
      <c r="H213" s="331"/>
      <c r="I213" s="260"/>
      <c r="J213" s="369">
        <f>IF(AND(ISNUMBER(H213),ISNUMBER(I213)),AVERAGE(H213:I213),0)</f>
        <v>0</v>
      </c>
      <c r="K213" s="581"/>
      <c r="L213" s="581"/>
      <c r="M213" s="581"/>
      <c r="N213" s="584"/>
      <c r="O213" s="801"/>
      <c r="R213" s="20"/>
    </row>
    <row r="214" spans="1:18" ht="87.75" customHeight="1" x14ac:dyDescent="0.4">
      <c r="A214" s="634"/>
      <c r="B214" s="807"/>
      <c r="C214" s="598"/>
      <c r="D214" s="578"/>
      <c r="E214" s="579"/>
      <c r="F214" s="621"/>
      <c r="G214" s="195" t="s">
        <v>355</v>
      </c>
      <c r="H214" s="331"/>
      <c r="I214" s="260"/>
      <c r="J214" s="369">
        <f>IF(AND(ISNUMBER(H214),ISNUMBER(I214)),AVERAGE(H214:I214),0)</f>
        <v>0</v>
      </c>
      <c r="K214" s="581"/>
      <c r="L214" s="581"/>
      <c r="M214" s="581"/>
      <c r="N214" s="584"/>
      <c r="O214" s="801"/>
      <c r="R214" s="20"/>
    </row>
    <row r="215" spans="1:18" ht="75.75" customHeight="1" x14ac:dyDescent="0.4">
      <c r="A215" s="634"/>
      <c r="B215" s="807"/>
      <c r="C215" s="598"/>
      <c r="D215" s="578"/>
      <c r="E215" s="579"/>
      <c r="F215" s="621"/>
      <c r="G215" s="139" t="s">
        <v>307</v>
      </c>
      <c r="H215" s="349"/>
      <c r="I215" s="264"/>
      <c r="J215" s="383">
        <f>IF(AND(ISNUMBER(H215),ISNUMBER(I215)),AVERAGE(H215:I215),0)</f>
        <v>0</v>
      </c>
      <c r="K215" s="581"/>
      <c r="L215" s="581"/>
      <c r="M215" s="581"/>
      <c r="N215" s="584"/>
      <c r="O215" s="801"/>
      <c r="R215" s="20"/>
    </row>
    <row r="216" spans="1:18" ht="45" customHeight="1" x14ac:dyDescent="0.4">
      <c r="A216" s="634"/>
      <c r="B216" s="807"/>
      <c r="C216" s="598" t="s">
        <v>222</v>
      </c>
      <c r="D216" s="578" t="s">
        <v>350</v>
      </c>
      <c r="E216" s="800" t="s">
        <v>404</v>
      </c>
      <c r="F216" s="580" t="s">
        <v>396</v>
      </c>
      <c r="G216" s="142" t="s">
        <v>295</v>
      </c>
      <c r="H216" s="348"/>
      <c r="I216" s="347"/>
      <c r="J216" s="368">
        <f t="shared" si="3"/>
        <v>0</v>
      </c>
      <c r="K216" s="581" t="e">
        <f>ROUND(AVERAGE(H216:H220),2)</f>
        <v>#DIV/0!</v>
      </c>
      <c r="L216" s="581" t="e">
        <f>ROUND(AVERAGE(I216:I220),2)</f>
        <v>#DIV/0!</v>
      </c>
      <c r="M216" s="581" t="e">
        <f>ROUND(AVERAGE(K216:L220),2)</f>
        <v>#DIV/0!</v>
      </c>
      <c r="N216" s="584"/>
      <c r="O216" s="801"/>
      <c r="R216" s="20"/>
    </row>
    <row r="217" spans="1:18" ht="30.75" customHeight="1" x14ac:dyDescent="0.4">
      <c r="A217" s="634"/>
      <c r="B217" s="807"/>
      <c r="C217" s="598"/>
      <c r="D217" s="578"/>
      <c r="E217" s="800"/>
      <c r="F217" s="580"/>
      <c r="G217" s="195" t="s">
        <v>378</v>
      </c>
      <c r="H217" s="331"/>
      <c r="I217" s="260"/>
      <c r="J217" s="369">
        <f t="shared" si="3"/>
        <v>0</v>
      </c>
      <c r="K217" s="581"/>
      <c r="L217" s="581"/>
      <c r="M217" s="581"/>
      <c r="N217" s="584"/>
      <c r="O217" s="801"/>
      <c r="R217" s="20"/>
    </row>
    <row r="218" spans="1:18" ht="27.75" customHeight="1" x14ac:dyDescent="0.4">
      <c r="A218" s="634"/>
      <c r="B218" s="807"/>
      <c r="C218" s="598"/>
      <c r="D218" s="578"/>
      <c r="E218" s="800"/>
      <c r="F218" s="580"/>
      <c r="G218" s="139" t="s">
        <v>303</v>
      </c>
      <c r="H218" s="331"/>
      <c r="I218" s="260"/>
      <c r="J218" s="369">
        <f t="shared" si="3"/>
        <v>0</v>
      </c>
      <c r="K218" s="581"/>
      <c r="L218" s="581"/>
      <c r="M218" s="581"/>
      <c r="N218" s="584"/>
      <c r="O218" s="801"/>
      <c r="R218" s="20"/>
    </row>
    <row r="219" spans="1:18" ht="30" customHeight="1" x14ac:dyDescent="0.4">
      <c r="A219" s="634"/>
      <c r="B219" s="807"/>
      <c r="C219" s="598"/>
      <c r="D219" s="578"/>
      <c r="E219" s="800"/>
      <c r="F219" s="580"/>
      <c r="G219" s="139" t="s">
        <v>304</v>
      </c>
      <c r="H219" s="331"/>
      <c r="I219" s="260"/>
      <c r="J219" s="369">
        <f t="shared" si="3"/>
        <v>0</v>
      </c>
      <c r="K219" s="581"/>
      <c r="L219" s="581"/>
      <c r="M219" s="581"/>
      <c r="N219" s="584"/>
      <c r="O219" s="801"/>
      <c r="R219" s="20"/>
    </row>
    <row r="220" spans="1:18" ht="36.75" customHeight="1" x14ac:dyDescent="0.4">
      <c r="A220" s="634"/>
      <c r="B220" s="807"/>
      <c r="C220" s="598"/>
      <c r="D220" s="578"/>
      <c r="E220" s="800"/>
      <c r="F220" s="580"/>
      <c r="G220" s="140" t="s">
        <v>300</v>
      </c>
      <c r="H220" s="465"/>
      <c r="I220" s="351"/>
      <c r="J220" s="388">
        <f t="shared" si="3"/>
        <v>0</v>
      </c>
      <c r="K220" s="581"/>
      <c r="L220" s="581"/>
      <c r="M220" s="581"/>
      <c r="N220" s="584"/>
      <c r="O220" s="801"/>
      <c r="R220" s="20"/>
    </row>
    <row r="221" spans="1:18" ht="45" customHeight="1" x14ac:dyDescent="0.4">
      <c r="A221" s="634"/>
      <c r="B221" s="807"/>
      <c r="C221" s="598" t="s">
        <v>223</v>
      </c>
      <c r="D221" s="578" t="s">
        <v>325</v>
      </c>
      <c r="E221" s="579" t="s">
        <v>6</v>
      </c>
      <c r="F221" s="621" t="s">
        <v>7</v>
      </c>
      <c r="G221" s="196" t="s">
        <v>308</v>
      </c>
      <c r="H221" s="348"/>
      <c r="I221" s="347"/>
      <c r="J221" s="368">
        <f t="shared" ref="J221:J241" si="5">IF(AND(ISNUMBER(H221),ISNUMBER(I221)),AVERAGE(H221:I221),0)</f>
        <v>0</v>
      </c>
      <c r="K221" s="581" t="e">
        <f>ROUND(AVERAGE(H221:H225),2)</f>
        <v>#DIV/0!</v>
      </c>
      <c r="L221" s="581" t="e">
        <f>ROUND(AVERAGE(I221:I225),2)</f>
        <v>#DIV/0!</v>
      </c>
      <c r="M221" s="581" t="e">
        <f>ROUND(AVERAGE(K221:L225),2)</f>
        <v>#DIV/0!</v>
      </c>
      <c r="N221" s="584"/>
      <c r="O221" s="801"/>
      <c r="R221" s="20"/>
    </row>
    <row r="222" spans="1:18" ht="30" customHeight="1" x14ac:dyDescent="0.4">
      <c r="A222" s="634"/>
      <c r="B222" s="807"/>
      <c r="C222" s="598"/>
      <c r="D222" s="609"/>
      <c r="E222" s="579"/>
      <c r="F222" s="621"/>
      <c r="G222" s="195" t="s">
        <v>309</v>
      </c>
      <c r="H222" s="331"/>
      <c r="I222" s="260"/>
      <c r="J222" s="369">
        <f t="shared" si="5"/>
        <v>0</v>
      </c>
      <c r="K222" s="581"/>
      <c r="L222" s="581"/>
      <c r="M222" s="581"/>
      <c r="N222" s="584"/>
      <c r="O222" s="801"/>
      <c r="R222" s="20"/>
    </row>
    <row r="223" spans="1:18" ht="30" customHeight="1" x14ac:dyDescent="0.4">
      <c r="A223" s="634"/>
      <c r="B223" s="807"/>
      <c r="C223" s="598"/>
      <c r="D223" s="609"/>
      <c r="E223" s="579"/>
      <c r="F223" s="621"/>
      <c r="G223" s="195" t="s">
        <v>310</v>
      </c>
      <c r="H223" s="331"/>
      <c r="I223" s="260"/>
      <c r="J223" s="369">
        <f t="shared" si="5"/>
        <v>0</v>
      </c>
      <c r="K223" s="581"/>
      <c r="L223" s="581"/>
      <c r="M223" s="581"/>
      <c r="N223" s="584"/>
      <c r="O223" s="801"/>
      <c r="R223" s="20"/>
    </row>
    <row r="224" spans="1:18" ht="45" customHeight="1" x14ac:dyDescent="0.4">
      <c r="A224" s="634"/>
      <c r="B224" s="807"/>
      <c r="C224" s="598"/>
      <c r="D224" s="609"/>
      <c r="E224" s="579"/>
      <c r="F224" s="621"/>
      <c r="G224" s="195" t="s">
        <v>311</v>
      </c>
      <c r="H224" s="331"/>
      <c r="I224" s="260"/>
      <c r="J224" s="369">
        <f t="shared" si="5"/>
        <v>0</v>
      </c>
      <c r="K224" s="581"/>
      <c r="L224" s="581"/>
      <c r="M224" s="581"/>
      <c r="N224" s="584"/>
      <c r="O224" s="801"/>
      <c r="R224" s="20"/>
    </row>
    <row r="225" spans="1:18" ht="48.75" customHeight="1" x14ac:dyDescent="0.4">
      <c r="A225" s="634"/>
      <c r="B225" s="807"/>
      <c r="C225" s="598"/>
      <c r="D225" s="609"/>
      <c r="E225" s="579"/>
      <c r="F225" s="621"/>
      <c r="G225" s="195" t="s">
        <v>312</v>
      </c>
      <c r="H225" s="350"/>
      <c r="I225" s="351"/>
      <c r="J225" s="388">
        <f t="shared" si="5"/>
        <v>0</v>
      </c>
      <c r="K225" s="581"/>
      <c r="L225" s="581"/>
      <c r="M225" s="581"/>
      <c r="N225" s="584"/>
      <c r="O225" s="801"/>
      <c r="R225" s="20"/>
    </row>
    <row r="226" spans="1:18" ht="49.5" customHeight="1" x14ac:dyDescent="0.4">
      <c r="A226" s="634"/>
      <c r="B226" s="807"/>
      <c r="C226" s="598" t="s">
        <v>224</v>
      </c>
      <c r="D226" s="578" t="s">
        <v>226</v>
      </c>
      <c r="E226" s="579" t="s">
        <v>349</v>
      </c>
      <c r="F226" s="580" t="s">
        <v>396</v>
      </c>
      <c r="G226" s="165" t="s">
        <v>373</v>
      </c>
      <c r="H226" s="348"/>
      <c r="I226" s="347"/>
      <c r="J226" s="368">
        <f t="shared" si="5"/>
        <v>0</v>
      </c>
      <c r="K226" s="581" t="e">
        <f>ROUND(AVERAGE(H226:H229),2)</f>
        <v>#DIV/0!</v>
      </c>
      <c r="L226" s="581" t="e">
        <f>ROUND(AVERAGE(I226:I229),2)</f>
        <v>#DIV/0!</v>
      </c>
      <c r="M226" s="581" t="e">
        <f>ROUND(AVERAGE(K226:L229),2)</f>
        <v>#DIV/0!</v>
      </c>
      <c r="N226" s="584"/>
      <c r="O226" s="801"/>
      <c r="R226" s="20"/>
    </row>
    <row r="227" spans="1:18" ht="41.25" customHeight="1" x14ac:dyDescent="0.4">
      <c r="A227" s="634"/>
      <c r="B227" s="807"/>
      <c r="C227" s="598"/>
      <c r="D227" s="578"/>
      <c r="E227" s="579"/>
      <c r="F227" s="580"/>
      <c r="G227" s="195" t="s">
        <v>356</v>
      </c>
      <c r="H227" s="331"/>
      <c r="I227" s="260"/>
      <c r="J227" s="369">
        <f t="shared" si="5"/>
        <v>0</v>
      </c>
      <c r="K227" s="581"/>
      <c r="L227" s="581"/>
      <c r="M227" s="581"/>
      <c r="N227" s="584"/>
      <c r="O227" s="801"/>
      <c r="R227" s="20"/>
    </row>
    <row r="228" spans="1:18" ht="41.25" customHeight="1" x14ac:dyDescent="0.4">
      <c r="A228" s="634"/>
      <c r="B228" s="807"/>
      <c r="C228" s="588"/>
      <c r="D228" s="590"/>
      <c r="E228" s="592"/>
      <c r="F228" s="805"/>
      <c r="G228" s="195" t="s">
        <v>308</v>
      </c>
      <c r="H228" s="331"/>
      <c r="I228" s="260"/>
      <c r="J228" s="369">
        <f t="shared" ref="J228" si="6">IF(AND(ISNUMBER(H228),ISNUMBER(I228)),AVERAGE(H228:I228),0)</f>
        <v>0</v>
      </c>
      <c r="K228" s="596"/>
      <c r="L228" s="596"/>
      <c r="M228" s="596"/>
      <c r="N228" s="584"/>
      <c r="O228" s="803"/>
      <c r="R228" s="20"/>
    </row>
    <row r="229" spans="1:18" ht="33" customHeight="1" x14ac:dyDescent="0.4">
      <c r="A229" s="635"/>
      <c r="B229" s="808"/>
      <c r="C229" s="599"/>
      <c r="D229" s="600"/>
      <c r="E229" s="601"/>
      <c r="F229" s="602"/>
      <c r="G229" s="208" t="s">
        <v>309</v>
      </c>
      <c r="H229" s="355"/>
      <c r="I229" s="342"/>
      <c r="J229" s="392">
        <f t="shared" si="5"/>
        <v>0</v>
      </c>
      <c r="K229" s="603"/>
      <c r="L229" s="603"/>
      <c r="M229" s="603"/>
      <c r="N229" s="654"/>
      <c r="O229" s="804"/>
      <c r="R229" s="20"/>
    </row>
    <row r="230" spans="1:18" ht="92.25" customHeight="1" x14ac:dyDescent="0.4">
      <c r="A230" s="610">
        <v>13</v>
      </c>
      <c r="B230" s="613" t="s">
        <v>35</v>
      </c>
      <c r="C230" s="433" t="s">
        <v>227</v>
      </c>
      <c r="D230" s="434" t="s">
        <v>232</v>
      </c>
      <c r="E230" s="435" t="s">
        <v>6</v>
      </c>
      <c r="F230" s="436" t="s">
        <v>7</v>
      </c>
      <c r="G230" s="472" t="s">
        <v>313</v>
      </c>
      <c r="H230" s="473"/>
      <c r="I230" s="474"/>
      <c r="J230" s="475">
        <f t="shared" si="5"/>
        <v>0</v>
      </c>
      <c r="K230" s="381" t="e">
        <f>ROUND(AVERAGE(H230:H230),2)</f>
        <v>#DIV/0!</v>
      </c>
      <c r="L230" s="381" t="e">
        <f>ROUND(AVERAGE(I230:I230),2)</f>
        <v>#DIV/0!</v>
      </c>
      <c r="M230" s="381" t="e">
        <f>ROUND(AVERAGE(K230:L230),2)</f>
        <v>#DIV/0!</v>
      </c>
      <c r="N230" s="583" t="str">
        <f>IFERROR(ROUND(AVERAGE(M230:M239),2),"")</f>
        <v/>
      </c>
      <c r="O230" s="439"/>
      <c r="R230" s="20"/>
    </row>
    <row r="231" spans="1:18" ht="50.25" customHeight="1" x14ac:dyDescent="0.4">
      <c r="A231" s="611"/>
      <c r="B231" s="614"/>
      <c r="C231" s="598" t="s">
        <v>228</v>
      </c>
      <c r="D231" s="578" t="s">
        <v>233</v>
      </c>
      <c r="E231" s="579" t="s">
        <v>6</v>
      </c>
      <c r="F231" s="621" t="s">
        <v>7</v>
      </c>
      <c r="G231" s="148" t="s">
        <v>313</v>
      </c>
      <c r="H231" s="348"/>
      <c r="I231" s="347"/>
      <c r="J231" s="368">
        <f t="shared" si="5"/>
        <v>0</v>
      </c>
      <c r="K231" s="581" t="e">
        <f>ROUND(AVERAGE(H231:H232),2)</f>
        <v>#DIV/0!</v>
      </c>
      <c r="L231" s="581" t="e">
        <f>ROUND(AVERAGE(I231:I232),2)</f>
        <v>#DIV/0!</v>
      </c>
      <c r="M231" s="581" t="e">
        <f>ROUND(AVERAGE(K231:L232),2)</f>
        <v>#DIV/0!</v>
      </c>
      <c r="N231" s="584"/>
      <c r="O231" s="801"/>
      <c r="R231" s="20"/>
    </row>
    <row r="232" spans="1:18" ht="56.25" customHeight="1" x14ac:dyDescent="0.4">
      <c r="A232" s="611"/>
      <c r="B232" s="614"/>
      <c r="C232" s="598"/>
      <c r="D232" s="578"/>
      <c r="E232" s="579"/>
      <c r="F232" s="621"/>
      <c r="G232" s="139" t="s">
        <v>238</v>
      </c>
      <c r="H232" s="350"/>
      <c r="I232" s="351"/>
      <c r="J232" s="383">
        <f t="shared" si="5"/>
        <v>0</v>
      </c>
      <c r="K232" s="581"/>
      <c r="L232" s="581"/>
      <c r="M232" s="581"/>
      <c r="N232" s="584"/>
      <c r="O232" s="801"/>
      <c r="R232" s="20"/>
    </row>
    <row r="233" spans="1:18" ht="28.5" customHeight="1" x14ac:dyDescent="0.4">
      <c r="A233" s="611"/>
      <c r="B233" s="614"/>
      <c r="C233" s="598" t="s">
        <v>229</v>
      </c>
      <c r="D233" s="578" t="s">
        <v>234</v>
      </c>
      <c r="E233" s="579" t="s">
        <v>6</v>
      </c>
      <c r="F233" s="621" t="s">
        <v>7</v>
      </c>
      <c r="G233" s="142" t="s">
        <v>313</v>
      </c>
      <c r="H233" s="348"/>
      <c r="I233" s="347"/>
      <c r="J233" s="368">
        <f t="shared" si="5"/>
        <v>0</v>
      </c>
      <c r="K233" s="581" t="e">
        <f>ROUND(AVERAGE(H233:H235),2)</f>
        <v>#DIV/0!</v>
      </c>
      <c r="L233" s="581" t="e">
        <f>ROUND(AVERAGE(I233:I235),2)</f>
        <v>#DIV/0!</v>
      </c>
      <c r="M233" s="581" t="e">
        <f>ROUND(AVERAGE(K233:L235),2)</f>
        <v>#DIV/0!</v>
      </c>
      <c r="N233" s="584"/>
      <c r="O233" s="801"/>
      <c r="R233" s="20"/>
    </row>
    <row r="234" spans="1:18" ht="34.5" customHeight="1" x14ac:dyDescent="0.4">
      <c r="A234" s="611"/>
      <c r="B234" s="614"/>
      <c r="C234" s="598"/>
      <c r="D234" s="578"/>
      <c r="E234" s="579"/>
      <c r="F234" s="621"/>
      <c r="G234" s="139" t="s">
        <v>105</v>
      </c>
      <c r="H234" s="331"/>
      <c r="I234" s="260"/>
      <c r="J234" s="369">
        <f t="shared" si="5"/>
        <v>0</v>
      </c>
      <c r="K234" s="581"/>
      <c r="L234" s="581"/>
      <c r="M234" s="581"/>
      <c r="N234" s="584"/>
      <c r="O234" s="801"/>
      <c r="R234" s="20"/>
    </row>
    <row r="235" spans="1:18" ht="35.25" customHeight="1" x14ac:dyDescent="0.4">
      <c r="A235" s="611"/>
      <c r="B235" s="614"/>
      <c r="C235" s="598"/>
      <c r="D235" s="578"/>
      <c r="E235" s="579"/>
      <c r="F235" s="621"/>
      <c r="G235" s="139" t="s">
        <v>239</v>
      </c>
      <c r="H235" s="350"/>
      <c r="I235" s="351"/>
      <c r="J235" s="383">
        <f t="shared" si="5"/>
        <v>0</v>
      </c>
      <c r="K235" s="581"/>
      <c r="L235" s="581"/>
      <c r="M235" s="581"/>
      <c r="N235" s="584"/>
      <c r="O235" s="801"/>
      <c r="R235" s="20"/>
    </row>
    <row r="236" spans="1:18" ht="28.5" customHeight="1" x14ac:dyDescent="0.4">
      <c r="A236" s="611"/>
      <c r="B236" s="614"/>
      <c r="C236" s="598" t="s">
        <v>230</v>
      </c>
      <c r="D236" s="578" t="s">
        <v>235</v>
      </c>
      <c r="E236" s="579" t="s">
        <v>6</v>
      </c>
      <c r="F236" s="621" t="s">
        <v>7</v>
      </c>
      <c r="G236" s="142" t="s">
        <v>313</v>
      </c>
      <c r="H236" s="348"/>
      <c r="I236" s="347"/>
      <c r="J236" s="368">
        <f t="shared" si="5"/>
        <v>0</v>
      </c>
      <c r="K236" s="581" t="e">
        <f>ROUND(AVERAGE(H236:H239),2)</f>
        <v>#DIV/0!</v>
      </c>
      <c r="L236" s="581" t="e">
        <f>ROUND(AVERAGE(I236:I239),2)</f>
        <v>#DIV/0!</v>
      </c>
      <c r="M236" s="581" t="e">
        <f>ROUND(AVERAGE(K236:L239),2)</f>
        <v>#DIV/0!</v>
      </c>
      <c r="N236" s="584"/>
      <c r="O236" s="801"/>
      <c r="R236" s="20"/>
    </row>
    <row r="237" spans="1:18" ht="37.5" customHeight="1" x14ac:dyDescent="0.4">
      <c r="A237" s="611"/>
      <c r="B237" s="614"/>
      <c r="C237" s="598"/>
      <c r="D237" s="578"/>
      <c r="E237" s="579"/>
      <c r="F237" s="621"/>
      <c r="G237" s="139" t="s">
        <v>105</v>
      </c>
      <c r="H237" s="331"/>
      <c r="I237" s="260"/>
      <c r="J237" s="369">
        <f t="shared" si="5"/>
        <v>0</v>
      </c>
      <c r="K237" s="581"/>
      <c r="L237" s="581"/>
      <c r="M237" s="581"/>
      <c r="N237" s="584"/>
      <c r="O237" s="801"/>
      <c r="R237" s="20"/>
    </row>
    <row r="238" spans="1:18" ht="30" customHeight="1" x14ac:dyDescent="0.4">
      <c r="A238" s="611"/>
      <c r="B238" s="614"/>
      <c r="C238" s="598"/>
      <c r="D238" s="578"/>
      <c r="E238" s="579"/>
      <c r="F238" s="621"/>
      <c r="G238" s="139" t="s">
        <v>240</v>
      </c>
      <c r="H238" s="331"/>
      <c r="I238" s="260"/>
      <c r="J238" s="369">
        <f t="shared" si="5"/>
        <v>0</v>
      </c>
      <c r="K238" s="581"/>
      <c r="L238" s="581"/>
      <c r="M238" s="581"/>
      <c r="N238" s="584"/>
      <c r="O238" s="801"/>
      <c r="R238" s="20"/>
    </row>
    <row r="239" spans="1:18" ht="30" x14ac:dyDescent="0.4">
      <c r="A239" s="611"/>
      <c r="B239" s="614"/>
      <c r="C239" s="598"/>
      <c r="D239" s="578"/>
      <c r="E239" s="579"/>
      <c r="F239" s="621"/>
      <c r="G239" s="188" t="s">
        <v>357</v>
      </c>
      <c r="H239" s="350"/>
      <c r="I239" s="351"/>
      <c r="J239" s="383">
        <f t="shared" si="5"/>
        <v>0</v>
      </c>
      <c r="K239" s="581"/>
      <c r="L239" s="581"/>
      <c r="M239" s="581"/>
      <c r="N239" s="584"/>
      <c r="O239" s="801"/>
    </row>
    <row r="240" spans="1:18" ht="30" x14ac:dyDescent="0.4">
      <c r="A240" s="611"/>
      <c r="B240" s="614"/>
      <c r="C240" s="598" t="s">
        <v>231</v>
      </c>
      <c r="D240" s="578" t="s">
        <v>236</v>
      </c>
      <c r="E240" s="579" t="s">
        <v>349</v>
      </c>
      <c r="F240" s="619" t="s">
        <v>396</v>
      </c>
      <c r="G240" s="141" t="s">
        <v>105</v>
      </c>
      <c r="H240" s="347"/>
      <c r="I240" s="347"/>
      <c r="J240" s="368">
        <f t="shared" si="5"/>
        <v>0</v>
      </c>
      <c r="K240" s="581" t="e">
        <f>ROUND(AVERAGE(H240:H241),2)</f>
        <v>#DIV/0!</v>
      </c>
      <c r="L240" s="581" t="e">
        <f>ROUND(AVERAGE(I240:I241),2)</f>
        <v>#DIV/0!</v>
      </c>
      <c r="M240" s="581" t="e">
        <f>ROUND(AVERAGE(K240:L241),2)</f>
        <v>#DIV/0!</v>
      </c>
      <c r="N240" s="584"/>
      <c r="O240" s="801"/>
    </row>
    <row r="241" spans="1:15" ht="30.75" thickBot="1" x14ac:dyDescent="0.45">
      <c r="A241" s="612"/>
      <c r="B241" s="615"/>
      <c r="C241" s="616"/>
      <c r="D241" s="617"/>
      <c r="E241" s="618"/>
      <c r="F241" s="620"/>
      <c r="G241" s="62" t="s">
        <v>314</v>
      </c>
      <c r="H241" s="356"/>
      <c r="I241" s="356"/>
      <c r="J241" s="393">
        <f t="shared" si="5"/>
        <v>0</v>
      </c>
      <c r="K241" s="586"/>
      <c r="L241" s="586"/>
      <c r="M241" s="586"/>
      <c r="N241" s="585"/>
      <c r="O241" s="802"/>
    </row>
  </sheetData>
  <sheetProtection algorithmName="SHA-512" hashValue="rwPjh6fPSerJfZ7govMwO6HD9HMuFo6JUL3hOsDELWO/6v/8PNGYEQm9W2XOe+4YWzwQ3nXsnrfLXllpuClB2A==" saltValue="/D/+rzHGOWhilhzem80ePA==" spinCount="100000" sheet="1" autoFilter="0"/>
  <autoFilter ref="A1:O241" xr:uid="{D066C117-5D2E-420F-9272-C23A21B4BAF2}"/>
  <mergeCells count="582">
    <mergeCell ref="C57:C58"/>
    <mergeCell ref="D57:D58"/>
    <mergeCell ref="E57:E58"/>
    <mergeCell ref="F57:F58"/>
    <mergeCell ref="K57:K58"/>
    <mergeCell ref="L57:L58"/>
    <mergeCell ref="M57:M58"/>
    <mergeCell ref="E61:E63"/>
    <mergeCell ref="F61:F63"/>
    <mergeCell ref="K61:K63"/>
    <mergeCell ref="L61:L63"/>
    <mergeCell ref="M61:M63"/>
    <mergeCell ref="K2:K3"/>
    <mergeCell ref="L2:L3"/>
    <mergeCell ref="M2:M3"/>
    <mergeCell ref="N2:N20"/>
    <mergeCell ref="O2:O3"/>
    <mergeCell ref="C4:C5"/>
    <mergeCell ref="D4:D5"/>
    <mergeCell ref="E4:E5"/>
    <mergeCell ref="F4:F5"/>
    <mergeCell ref="K4:K5"/>
    <mergeCell ref="C2:C3"/>
    <mergeCell ref="D2:D3"/>
    <mergeCell ref="E2:E3"/>
    <mergeCell ref="F2:F3"/>
    <mergeCell ref="C14:C16"/>
    <mergeCell ref="D14:D16"/>
    <mergeCell ref="E14:E16"/>
    <mergeCell ref="F14:F16"/>
    <mergeCell ref="L4:L5"/>
    <mergeCell ref="M4:M5"/>
    <mergeCell ref="O4:O5"/>
    <mergeCell ref="C6:C7"/>
    <mergeCell ref="D6:D7"/>
    <mergeCell ref="E6:E7"/>
    <mergeCell ref="M6:M7"/>
    <mergeCell ref="O6:O7"/>
    <mergeCell ref="C8:C9"/>
    <mergeCell ref="D8:D9"/>
    <mergeCell ref="E8:E9"/>
    <mergeCell ref="F8:F9"/>
    <mergeCell ref="K8:K9"/>
    <mergeCell ref="L8:L9"/>
    <mergeCell ref="M8:M9"/>
    <mergeCell ref="O8:O9"/>
    <mergeCell ref="M14:M16"/>
    <mergeCell ref="O14:O16"/>
    <mergeCell ref="C18:C20"/>
    <mergeCell ref="D18:D20"/>
    <mergeCell ref="E18:E20"/>
    <mergeCell ref="F18:F20"/>
    <mergeCell ref="K18:K20"/>
    <mergeCell ref="L18:L20"/>
    <mergeCell ref="M18:M20"/>
    <mergeCell ref="O18:O20"/>
    <mergeCell ref="A21:A37"/>
    <mergeCell ref="B21:B37"/>
    <mergeCell ref="C21:C23"/>
    <mergeCell ref="D21:D23"/>
    <mergeCell ref="E21:E23"/>
    <mergeCell ref="F21:F23"/>
    <mergeCell ref="K21:K23"/>
    <mergeCell ref="L21:L23"/>
    <mergeCell ref="A2:A20"/>
    <mergeCell ref="B2:B20"/>
    <mergeCell ref="F31:F32"/>
    <mergeCell ref="K31:K32"/>
    <mergeCell ref="L31:L32"/>
    <mergeCell ref="C34:C36"/>
    <mergeCell ref="D34:D36"/>
    <mergeCell ref="E34:E36"/>
    <mergeCell ref="F34:F36"/>
    <mergeCell ref="K34:K36"/>
    <mergeCell ref="L34:L36"/>
    <mergeCell ref="K14:K16"/>
    <mergeCell ref="L14:L16"/>
    <mergeCell ref="F6:F7"/>
    <mergeCell ref="K6:K7"/>
    <mergeCell ref="L6:L7"/>
    <mergeCell ref="M31:M32"/>
    <mergeCell ref="O31:O32"/>
    <mergeCell ref="C27:C29"/>
    <mergeCell ref="D27:D29"/>
    <mergeCell ref="E27:E29"/>
    <mergeCell ref="F27:F29"/>
    <mergeCell ref="K27:K29"/>
    <mergeCell ref="L27:L29"/>
    <mergeCell ref="M21:M23"/>
    <mergeCell ref="N21:N37"/>
    <mergeCell ref="O21:O23"/>
    <mergeCell ref="C25:C26"/>
    <mergeCell ref="D25:D26"/>
    <mergeCell ref="E25:E26"/>
    <mergeCell ref="F25:F26"/>
    <mergeCell ref="K25:K26"/>
    <mergeCell ref="L25:L26"/>
    <mergeCell ref="M25:M26"/>
    <mergeCell ref="O25:O26"/>
    <mergeCell ref="M27:M29"/>
    <mergeCell ref="O27:O29"/>
    <mergeCell ref="C31:C32"/>
    <mergeCell ref="D31:D32"/>
    <mergeCell ref="E31:E32"/>
    <mergeCell ref="E48:E50"/>
    <mergeCell ref="F48:F50"/>
    <mergeCell ref="L39:L42"/>
    <mergeCell ref="M39:M42"/>
    <mergeCell ref="O39:O42"/>
    <mergeCell ref="C43:C44"/>
    <mergeCell ref="D43:D44"/>
    <mergeCell ref="E43:E44"/>
    <mergeCell ref="F43:F44"/>
    <mergeCell ref="K43:K44"/>
    <mergeCell ref="L43:L44"/>
    <mergeCell ref="M43:M44"/>
    <mergeCell ref="O43:O44"/>
    <mergeCell ref="C45:C46"/>
    <mergeCell ref="L45:L46"/>
    <mergeCell ref="M45:M46"/>
    <mergeCell ref="O45:O46"/>
    <mergeCell ref="K48:K50"/>
    <mergeCell ref="L48:L50"/>
    <mergeCell ref="M48:M50"/>
    <mergeCell ref="O48:O50"/>
    <mergeCell ref="E39:E42"/>
    <mergeCell ref="F39:F42"/>
    <mergeCell ref="C48:C50"/>
    <mergeCell ref="M34:M36"/>
    <mergeCell ref="O34:O36"/>
    <mergeCell ref="N38:N52"/>
    <mergeCell ref="K39:K42"/>
    <mergeCell ref="A53:A82"/>
    <mergeCell ref="B53:B82"/>
    <mergeCell ref="C53:C56"/>
    <mergeCell ref="D53:D56"/>
    <mergeCell ref="E53:E56"/>
    <mergeCell ref="F53:F56"/>
    <mergeCell ref="A38:A52"/>
    <mergeCell ref="B38:B52"/>
    <mergeCell ref="K53:K56"/>
    <mergeCell ref="C79:C82"/>
    <mergeCell ref="D79:D82"/>
    <mergeCell ref="E79:E82"/>
    <mergeCell ref="F79:F82"/>
    <mergeCell ref="K79:K82"/>
    <mergeCell ref="D45:D46"/>
    <mergeCell ref="E45:E46"/>
    <mergeCell ref="F45:F46"/>
    <mergeCell ref="K45:K46"/>
    <mergeCell ref="C39:C42"/>
    <mergeCell ref="D39:D42"/>
    <mergeCell ref="D48:D50"/>
    <mergeCell ref="L53:L56"/>
    <mergeCell ref="M53:M56"/>
    <mergeCell ref="N53:N82"/>
    <mergeCell ref="O53:O56"/>
    <mergeCell ref="C59:C60"/>
    <mergeCell ref="D59:D60"/>
    <mergeCell ref="E59:E60"/>
    <mergeCell ref="F59:F60"/>
    <mergeCell ref="K59:K60"/>
    <mergeCell ref="L59:L60"/>
    <mergeCell ref="M59:M60"/>
    <mergeCell ref="O59:O60"/>
    <mergeCell ref="C61:C63"/>
    <mergeCell ref="D61:D63"/>
    <mergeCell ref="O61:O63"/>
    <mergeCell ref="C65:C66"/>
    <mergeCell ref="D65:D66"/>
    <mergeCell ref="E65:E66"/>
    <mergeCell ref="F65:F66"/>
    <mergeCell ref="K65:K66"/>
    <mergeCell ref="L65:L66"/>
    <mergeCell ref="M65:M66"/>
    <mergeCell ref="O65:O66"/>
    <mergeCell ref="M67:M70"/>
    <mergeCell ref="O67:O70"/>
    <mergeCell ref="C71:C72"/>
    <mergeCell ref="D71:D72"/>
    <mergeCell ref="E71:E72"/>
    <mergeCell ref="F71:F72"/>
    <mergeCell ref="K71:K72"/>
    <mergeCell ref="L71:L72"/>
    <mergeCell ref="M71:M72"/>
    <mergeCell ref="O71:O72"/>
    <mergeCell ref="C67:C70"/>
    <mergeCell ref="D67:D70"/>
    <mergeCell ref="E67:E70"/>
    <mergeCell ref="F67:F70"/>
    <mergeCell ref="K67:K70"/>
    <mergeCell ref="L67:L70"/>
    <mergeCell ref="M73:M74"/>
    <mergeCell ref="O73:O74"/>
    <mergeCell ref="C73:C74"/>
    <mergeCell ref="D73:D74"/>
    <mergeCell ref="E73:E74"/>
    <mergeCell ref="F73:F74"/>
    <mergeCell ref="K73:K74"/>
    <mergeCell ref="L73:L74"/>
    <mergeCell ref="M76:M78"/>
    <mergeCell ref="O76:O78"/>
    <mergeCell ref="L79:L82"/>
    <mergeCell ref="M79:M82"/>
    <mergeCell ref="O79:O82"/>
    <mergeCell ref="C76:C78"/>
    <mergeCell ref="D76:D78"/>
    <mergeCell ref="E76:E78"/>
    <mergeCell ref="F76:F78"/>
    <mergeCell ref="K76:K78"/>
    <mergeCell ref="L76:L78"/>
    <mergeCell ref="K83:K84"/>
    <mergeCell ref="L83:L84"/>
    <mergeCell ref="M83:M84"/>
    <mergeCell ref="N83:N114"/>
    <mergeCell ref="O83:O84"/>
    <mergeCell ref="C85:C86"/>
    <mergeCell ref="D85:D86"/>
    <mergeCell ref="E85:E86"/>
    <mergeCell ref="F85:F86"/>
    <mergeCell ref="K85:K86"/>
    <mergeCell ref="C83:C84"/>
    <mergeCell ref="D83:D84"/>
    <mergeCell ref="E83:E84"/>
    <mergeCell ref="F83:F84"/>
    <mergeCell ref="C95:C97"/>
    <mergeCell ref="D95:D97"/>
    <mergeCell ref="E95:E97"/>
    <mergeCell ref="F95:F97"/>
    <mergeCell ref="L85:L86"/>
    <mergeCell ref="M85:M86"/>
    <mergeCell ref="O85:O86"/>
    <mergeCell ref="C87:C89"/>
    <mergeCell ref="D87:D89"/>
    <mergeCell ref="E87:E89"/>
    <mergeCell ref="F87:F89"/>
    <mergeCell ref="K87:K89"/>
    <mergeCell ref="L87:L89"/>
    <mergeCell ref="M87:M89"/>
    <mergeCell ref="O87:O89"/>
    <mergeCell ref="C90:C94"/>
    <mergeCell ref="D90:D94"/>
    <mergeCell ref="E90:E94"/>
    <mergeCell ref="F90:F94"/>
    <mergeCell ref="K90:K94"/>
    <mergeCell ref="L90:L94"/>
    <mergeCell ref="M90:M94"/>
    <mergeCell ref="O90:O94"/>
    <mergeCell ref="K95:K97"/>
    <mergeCell ref="L95:L97"/>
    <mergeCell ref="M95:M97"/>
    <mergeCell ref="O95:O97"/>
    <mergeCell ref="C98:C102"/>
    <mergeCell ref="D98:D102"/>
    <mergeCell ref="E98:E102"/>
    <mergeCell ref="F98:F102"/>
    <mergeCell ref="K98:K102"/>
    <mergeCell ref="L98:L102"/>
    <mergeCell ref="M98:M102"/>
    <mergeCell ref="O98:O102"/>
    <mergeCell ref="C103:C104"/>
    <mergeCell ref="D103:D104"/>
    <mergeCell ref="E103:E104"/>
    <mergeCell ref="F103:F104"/>
    <mergeCell ref="K103:K104"/>
    <mergeCell ref="L103:L104"/>
    <mergeCell ref="M103:M104"/>
    <mergeCell ref="O103:O104"/>
    <mergeCell ref="M105:M107"/>
    <mergeCell ref="O105:O107"/>
    <mergeCell ref="C108:C110"/>
    <mergeCell ref="D108:D110"/>
    <mergeCell ref="E108:E110"/>
    <mergeCell ref="F108:F110"/>
    <mergeCell ref="K108:K110"/>
    <mergeCell ref="L108:L110"/>
    <mergeCell ref="M108:M110"/>
    <mergeCell ref="O108:O110"/>
    <mergeCell ref="C105:C107"/>
    <mergeCell ref="D105:D107"/>
    <mergeCell ref="E105:E107"/>
    <mergeCell ref="F105:F107"/>
    <mergeCell ref="K105:K107"/>
    <mergeCell ref="L105:L107"/>
    <mergeCell ref="M112:M114"/>
    <mergeCell ref="O112:O114"/>
    <mergeCell ref="A115:A122"/>
    <mergeCell ref="B115:B122"/>
    <mergeCell ref="C112:C114"/>
    <mergeCell ref="D112:D114"/>
    <mergeCell ref="E112:E114"/>
    <mergeCell ref="F112:F114"/>
    <mergeCell ref="K112:K114"/>
    <mergeCell ref="L112:L114"/>
    <mergeCell ref="A83:A114"/>
    <mergeCell ref="B83:B114"/>
    <mergeCell ref="N115:N122"/>
    <mergeCell ref="C116:C117"/>
    <mergeCell ref="D116:D117"/>
    <mergeCell ref="E116:E117"/>
    <mergeCell ref="F116:F117"/>
    <mergeCell ref="K116:K117"/>
    <mergeCell ref="L116:L117"/>
    <mergeCell ref="M116:M117"/>
    <mergeCell ref="O116:O117"/>
    <mergeCell ref="C120:C122"/>
    <mergeCell ref="D120:D122"/>
    <mergeCell ref="E120:E122"/>
    <mergeCell ref="F120:F122"/>
    <mergeCell ref="K120:K122"/>
    <mergeCell ref="L120:L122"/>
    <mergeCell ref="M120:M122"/>
    <mergeCell ref="O120:O122"/>
    <mergeCell ref="K123:K128"/>
    <mergeCell ref="L123:L128"/>
    <mergeCell ref="M123:M128"/>
    <mergeCell ref="N123:N137"/>
    <mergeCell ref="O123:O128"/>
    <mergeCell ref="O136:O137"/>
    <mergeCell ref="O129:O132"/>
    <mergeCell ref="A123:A137"/>
    <mergeCell ref="B123:B137"/>
    <mergeCell ref="K138:K139"/>
    <mergeCell ref="C136:C137"/>
    <mergeCell ref="D136:D137"/>
    <mergeCell ref="E136:E137"/>
    <mergeCell ref="F136:F137"/>
    <mergeCell ref="L129:L132"/>
    <mergeCell ref="M129:M132"/>
    <mergeCell ref="K136:K137"/>
    <mergeCell ref="L136:L137"/>
    <mergeCell ref="M136:M137"/>
    <mergeCell ref="L138:L139"/>
    <mergeCell ref="M138:M139"/>
    <mergeCell ref="C129:C132"/>
    <mergeCell ref="D129:D132"/>
    <mergeCell ref="E129:E132"/>
    <mergeCell ref="F129:F132"/>
    <mergeCell ref="K129:K132"/>
    <mergeCell ref="C123:C128"/>
    <mergeCell ref="D123:D128"/>
    <mergeCell ref="E123:E128"/>
    <mergeCell ref="F123:F128"/>
    <mergeCell ref="N138:N147"/>
    <mergeCell ref="O138:O139"/>
    <mergeCell ref="C140:C141"/>
    <mergeCell ref="D140:D141"/>
    <mergeCell ref="E140:E141"/>
    <mergeCell ref="F140:F141"/>
    <mergeCell ref="K140:K141"/>
    <mergeCell ref="L140:L141"/>
    <mergeCell ref="M140:M141"/>
    <mergeCell ref="O140:O141"/>
    <mergeCell ref="C143:C144"/>
    <mergeCell ref="D143:D144"/>
    <mergeCell ref="E143:E144"/>
    <mergeCell ref="F143:F144"/>
    <mergeCell ref="K143:K144"/>
    <mergeCell ref="L143:L144"/>
    <mergeCell ref="M143:M144"/>
    <mergeCell ref="O143:O144"/>
    <mergeCell ref="M146:M147"/>
    <mergeCell ref="O146:O147"/>
    <mergeCell ref="C138:C139"/>
    <mergeCell ref="D138:D139"/>
    <mergeCell ref="A148:A164"/>
    <mergeCell ref="B148:B164"/>
    <mergeCell ref="C148:C150"/>
    <mergeCell ref="D148:D150"/>
    <mergeCell ref="E148:E150"/>
    <mergeCell ref="F148:F150"/>
    <mergeCell ref="K148:K150"/>
    <mergeCell ref="L148:L150"/>
    <mergeCell ref="C146:C147"/>
    <mergeCell ref="D146:D147"/>
    <mergeCell ref="E146:E147"/>
    <mergeCell ref="F146:F147"/>
    <mergeCell ref="K146:K147"/>
    <mergeCell ref="L146:L147"/>
    <mergeCell ref="A138:A147"/>
    <mergeCell ref="B138:B147"/>
    <mergeCell ref="E138:E139"/>
    <mergeCell ref="F138:F139"/>
    <mergeCell ref="M148:M150"/>
    <mergeCell ref="N148:N164"/>
    <mergeCell ref="O148:O150"/>
    <mergeCell ref="C152:C153"/>
    <mergeCell ref="D152:D153"/>
    <mergeCell ref="E152:E153"/>
    <mergeCell ref="F152:F153"/>
    <mergeCell ref="K152:K153"/>
    <mergeCell ref="L152:L153"/>
    <mergeCell ref="M152:M153"/>
    <mergeCell ref="O152:O153"/>
    <mergeCell ref="C154:C158"/>
    <mergeCell ref="D154:D158"/>
    <mergeCell ref="E154:E158"/>
    <mergeCell ref="F154:F158"/>
    <mergeCell ref="K154:K158"/>
    <mergeCell ref="L154:L158"/>
    <mergeCell ref="M154:M158"/>
    <mergeCell ref="O154:O158"/>
    <mergeCell ref="A165:A171"/>
    <mergeCell ref="B165:B171"/>
    <mergeCell ref="C165:C166"/>
    <mergeCell ref="D165:D166"/>
    <mergeCell ref="E165:E166"/>
    <mergeCell ref="F165:F166"/>
    <mergeCell ref="M159:M160"/>
    <mergeCell ref="O159:O160"/>
    <mergeCell ref="C161:C164"/>
    <mergeCell ref="D161:D164"/>
    <mergeCell ref="E161:E164"/>
    <mergeCell ref="F161:F164"/>
    <mergeCell ref="K161:K164"/>
    <mergeCell ref="L161:L164"/>
    <mergeCell ref="M161:M164"/>
    <mergeCell ref="O161:O164"/>
    <mergeCell ref="C159:C160"/>
    <mergeCell ref="D159:D160"/>
    <mergeCell ref="E159:E160"/>
    <mergeCell ref="F159:F160"/>
    <mergeCell ref="K159:K160"/>
    <mergeCell ref="L159:L160"/>
    <mergeCell ref="K165:K166"/>
    <mergeCell ref="L165:L166"/>
    <mergeCell ref="M165:M166"/>
    <mergeCell ref="N165:N171"/>
    <mergeCell ref="O165:O166"/>
    <mergeCell ref="K172:K173"/>
    <mergeCell ref="L172:L173"/>
    <mergeCell ref="M172:M173"/>
    <mergeCell ref="N172:N197"/>
    <mergeCell ref="O172:O173"/>
    <mergeCell ref="C174:C183"/>
    <mergeCell ref="D174:D183"/>
    <mergeCell ref="E174:E183"/>
    <mergeCell ref="F174:F183"/>
    <mergeCell ref="K174:K183"/>
    <mergeCell ref="C172:C173"/>
    <mergeCell ref="D172:D173"/>
    <mergeCell ref="E172:E173"/>
    <mergeCell ref="F172:F173"/>
    <mergeCell ref="C191:C194"/>
    <mergeCell ref="D191:D194"/>
    <mergeCell ref="E191:E194"/>
    <mergeCell ref="F191:F194"/>
    <mergeCell ref="L174:L183"/>
    <mergeCell ref="M174:M183"/>
    <mergeCell ref="O174:O183"/>
    <mergeCell ref="F184:F185"/>
    <mergeCell ref="K184:K185"/>
    <mergeCell ref="L184:L185"/>
    <mergeCell ref="M184:M185"/>
    <mergeCell ref="O184:O185"/>
    <mergeCell ref="C186:C190"/>
    <mergeCell ref="D186:D190"/>
    <mergeCell ref="E186:E190"/>
    <mergeCell ref="F186:F190"/>
    <mergeCell ref="K186:K190"/>
    <mergeCell ref="L186:L190"/>
    <mergeCell ref="M186:M190"/>
    <mergeCell ref="O186:O190"/>
    <mergeCell ref="M191:M194"/>
    <mergeCell ref="O191:O194"/>
    <mergeCell ref="C195:C197"/>
    <mergeCell ref="D195:D197"/>
    <mergeCell ref="E195:E197"/>
    <mergeCell ref="F195:F197"/>
    <mergeCell ref="K195:K197"/>
    <mergeCell ref="L195:L197"/>
    <mergeCell ref="M195:M197"/>
    <mergeCell ref="O195:O197"/>
    <mergeCell ref="A198:A229"/>
    <mergeCell ref="B198:B229"/>
    <mergeCell ref="C198:C199"/>
    <mergeCell ref="D198:D199"/>
    <mergeCell ref="E198:E199"/>
    <mergeCell ref="F198:F199"/>
    <mergeCell ref="K198:K199"/>
    <mergeCell ref="L198:L199"/>
    <mergeCell ref="A172:A197"/>
    <mergeCell ref="B172:B197"/>
    <mergeCell ref="F211:F215"/>
    <mergeCell ref="K211:K215"/>
    <mergeCell ref="L211:L215"/>
    <mergeCell ref="C221:C225"/>
    <mergeCell ref="D221:D225"/>
    <mergeCell ref="E221:E225"/>
    <mergeCell ref="F221:F225"/>
    <mergeCell ref="K221:K225"/>
    <mergeCell ref="L221:L225"/>
    <mergeCell ref="K191:K194"/>
    <mergeCell ref="L191:L194"/>
    <mergeCell ref="C184:C185"/>
    <mergeCell ref="D184:D185"/>
    <mergeCell ref="E184:E185"/>
    <mergeCell ref="M198:M199"/>
    <mergeCell ref="N198:N229"/>
    <mergeCell ref="O198:O199"/>
    <mergeCell ref="C200:C201"/>
    <mergeCell ref="D200:D201"/>
    <mergeCell ref="E200:E201"/>
    <mergeCell ref="F200:F201"/>
    <mergeCell ref="K200:K201"/>
    <mergeCell ref="L200:L201"/>
    <mergeCell ref="M200:M201"/>
    <mergeCell ref="O200:O201"/>
    <mergeCell ref="C202:C206"/>
    <mergeCell ref="D202:D206"/>
    <mergeCell ref="E202:E206"/>
    <mergeCell ref="F202:F206"/>
    <mergeCell ref="K202:K206"/>
    <mergeCell ref="L202:L206"/>
    <mergeCell ref="M202:M206"/>
    <mergeCell ref="O202:O206"/>
    <mergeCell ref="M207:M210"/>
    <mergeCell ref="O207:O210"/>
    <mergeCell ref="C211:C215"/>
    <mergeCell ref="D211:D215"/>
    <mergeCell ref="E211:E215"/>
    <mergeCell ref="M211:M215"/>
    <mergeCell ref="O211:O215"/>
    <mergeCell ref="C207:C210"/>
    <mergeCell ref="D207:D210"/>
    <mergeCell ref="E207:E210"/>
    <mergeCell ref="F207:F210"/>
    <mergeCell ref="K207:K210"/>
    <mergeCell ref="L207:L210"/>
    <mergeCell ref="M216:M220"/>
    <mergeCell ref="O216:O220"/>
    <mergeCell ref="M221:M225"/>
    <mergeCell ref="O221:O225"/>
    <mergeCell ref="C216:C220"/>
    <mergeCell ref="D216:D220"/>
    <mergeCell ref="E216:E220"/>
    <mergeCell ref="F216:F220"/>
    <mergeCell ref="K216:K220"/>
    <mergeCell ref="L216:L220"/>
    <mergeCell ref="M226:M229"/>
    <mergeCell ref="O226:O229"/>
    <mergeCell ref="C226:C229"/>
    <mergeCell ref="D226:D229"/>
    <mergeCell ref="E226:E229"/>
    <mergeCell ref="F226:F229"/>
    <mergeCell ref="K226:K229"/>
    <mergeCell ref="L226:L229"/>
    <mergeCell ref="O233:O235"/>
    <mergeCell ref="M236:M239"/>
    <mergeCell ref="O236:O239"/>
    <mergeCell ref="C240:C241"/>
    <mergeCell ref="D240:D241"/>
    <mergeCell ref="E240:E241"/>
    <mergeCell ref="O240:O241"/>
    <mergeCell ref="N230:N241"/>
    <mergeCell ref="O231:O232"/>
    <mergeCell ref="D233:D235"/>
    <mergeCell ref="E233:E235"/>
    <mergeCell ref="F233:F235"/>
    <mergeCell ref="K233:K235"/>
    <mergeCell ref="A230:A241"/>
    <mergeCell ref="B230:B241"/>
    <mergeCell ref="M240:M241"/>
    <mergeCell ref="C236:C239"/>
    <mergeCell ref="D236:D239"/>
    <mergeCell ref="E236:E239"/>
    <mergeCell ref="F236:F239"/>
    <mergeCell ref="K236:K239"/>
    <mergeCell ref="L236:L239"/>
    <mergeCell ref="C231:C232"/>
    <mergeCell ref="D231:D232"/>
    <mergeCell ref="E231:E232"/>
    <mergeCell ref="F231:F232"/>
    <mergeCell ref="K231:K232"/>
    <mergeCell ref="L231:L232"/>
    <mergeCell ref="M231:M232"/>
    <mergeCell ref="C233:C235"/>
    <mergeCell ref="F240:F241"/>
    <mergeCell ref="K240:K241"/>
    <mergeCell ref="L240:L241"/>
    <mergeCell ref="L233:L235"/>
    <mergeCell ref="M233:M235"/>
  </mergeCells>
  <conditionalFormatting sqref="C18:M20">
    <cfRule type="expression" dxfId="1400" priority="83">
      <formula>$F$18="NE"</formula>
    </cfRule>
  </conditionalFormatting>
  <conditionalFormatting sqref="C51:M51">
    <cfRule type="expression" dxfId="1399" priority="47">
      <formula>$F$51="NE"</formula>
    </cfRule>
  </conditionalFormatting>
  <conditionalFormatting sqref="C17:M17">
    <cfRule type="expression" dxfId="1398" priority="91">
      <formula>$F$17="NE"</formula>
    </cfRule>
  </conditionalFormatting>
  <conditionalFormatting sqref="G2:J2">
    <cfRule type="expression" dxfId="1397" priority="716">
      <formula>$J$2&lt;4</formula>
    </cfRule>
    <cfRule type="expression" dxfId="1396" priority="717">
      <formula>$J$2&gt;=4</formula>
    </cfRule>
  </conditionalFormatting>
  <conditionalFormatting sqref="G3:J3">
    <cfRule type="expression" dxfId="1395" priority="712">
      <formula>$J$3&lt;3</formula>
    </cfRule>
    <cfRule type="expression" dxfId="1394" priority="713">
      <formula>$J$3&gt;=3</formula>
    </cfRule>
  </conditionalFormatting>
  <conditionalFormatting sqref="G4:J4">
    <cfRule type="expression" dxfId="1393" priority="710">
      <formula>$J$4&lt;3</formula>
    </cfRule>
    <cfRule type="expression" dxfId="1392" priority="711">
      <formula>$J$4&gt;=3</formula>
    </cfRule>
  </conditionalFormatting>
  <conditionalFormatting sqref="G5:J5">
    <cfRule type="expression" dxfId="1391" priority="708">
      <formula>$J$5&lt;3</formula>
    </cfRule>
    <cfRule type="expression" dxfId="1390" priority="709">
      <formula>$J$5&gt;=3</formula>
    </cfRule>
  </conditionalFormatting>
  <conditionalFormatting sqref="C4:F5 K4:M5">
    <cfRule type="expression" dxfId="1389" priority="706">
      <formula>OR($J$4&lt;3,$J$5&lt;3,$K$4&lt;3.5,$L$4&lt;3.5,$M$4&lt;3.5)</formula>
    </cfRule>
    <cfRule type="expression" dxfId="1388" priority="707">
      <formula>AND($J$4&gt;=3,$J$5&gt;=3,$K$4&gt;=3.5,$L$4&gt;=3.5,$M$4&gt;=3.5)</formula>
    </cfRule>
  </conditionalFormatting>
  <conditionalFormatting sqref="G6:J6">
    <cfRule type="expression" dxfId="1387" priority="703">
      <formula>$J$6&lt;3</formula>
    </cfRule>
    <cfRule type="expression" dxfId="1386" priority="705">
      <formula>$J$6&gt;=3</formula>
    </cfRule>
  </conditionalFormatting>
  <conditionalFormatting sqref="G8:J8">
    <cfRule type="expression" dxfId="1385" priority="700">
      <formula>$J$8&lt;4</formula>
    </cfRule>
    <cfRule type="expression" dxfId="1384" priority="701">
      <formula>$J$8&gt;=4</formula>
    </cfRule>
  </conditionalFormatting>
  <conditionalFormatting sqref="G9:J9">
    <cfRule type="expression" dxfId="1383" priority="698">
      <formula>$J$9&lt;3</formula>
    </cfRule>
    <cfRule type="expression" dxfId="1382" priority="699">
      <formula>$J$9&gt;=3</formula>
    </cfRule>
  </conditionalFormatting>
  <conditionalFormatting sqref="K8:M9 C8:F9">
    <cfRule type="expression" dxfId="1381" priority="696">
      <formula>OR($J$8&lt;4,$J$9&lt;3,$K$8&lt;3.5,$L$8&lt;3.5,$M$8&lt;3.5)</formula>
    </cfRule>
    <cfRule type="expression" dxfId="1380" priority="697">
      <formula>AND($J$8&gt;=4,$J$9&gt;=3,$K$8&gt;=3.5,$L$8&gt;=3.5,$M$8&gt;=3.5)</formula>
    </cfRule>
  </conditionalFormatting>
  <conditionalFormatting sqref="G10:J10">
    <cfRule type="expression" dxfId="1379" priority="694">
      <formula>$J$10&lt;3</formula>
    </cfRule>
    <cfRule type="expression" dxfId="1378" priority="695">
      <formula>$J$10&gt;=3</formula>
    </cfRule>
  </conditionalFormatting>
  <conditionalFormatting sqref="K10:M10 C10:F10">
    <cfRule type="expression" dxfId="1377" priority="692">
      <formula>OR($J$10&lt;3,$K$10&lt;3,$L$10&lt;3,$M$10&lt;3)</formula>
    </cfRule>
    <cfRule type="expression" dxfId="1376" priority="693">
      <formula>AND($J$10&gt;=3,$K$10&gt;=3,$L$10&gt;=3,$M$10&gt;=3)</formula>
    </cfRule>
  </conditionalFormatting>
  <conditionalFormatting sqref="G11:J11">
    <cfRule type="expression" dxfId="1375" priority="690">
      <formula>$J$11&lt;4</formula>
    </cfRule>
    <cfRule type="expression" dxfId="1374" priority="691">
      <formula>$J$11&gt;=4</formula>
    </cfRule>
  </conditionalFormatting>
  <conditionalFormatting sqref="G12:J12">
    <cfRule type="expression" dxfId="1373" priority="688">
      <formula>$J$12&lt;3</formula>
    </cfRule>
    <cfRule type="expression" dxfId="1372" priority="689">
      <formula>$J$12&gt;=3</formula>
    </cfRule>
  </conditionalFormatting>
  <conditionalFormatting sqref="C12:F12 K12:M12">
    <cfRule type="expression" dxfId="1371" priority="686">
      <formula>OR($J$12&lt;3,$K$12&lt;3,$L$12&lt;3,$M$12&lt;3)</formula>
    </cfRule>
    <cfRule type="expression" dxfId="1370" priority="687">
      <formula>AND($J$12&gt;=3,$K$12&gt;=3,$L$12&gt;=3,$M$12&gt;=3)</formula>
    </cfRule>
  </conditionalFormatting>
  <conditionalFormatting sqref="G13:J13">
    <cfRule type="expression" dxfId="1369" priority="684">
      <formula>$J$13&lt;3</formula>
    </cfRule>
    <cfRule type="expression" dxfId="1368" priority="685">
      <formula>$J$13&gt;=3</formula>
    </cfRule>
  </conditionalFormatting>
  <conditionalFormatting sqref="G14:J14">
    <cfRule type="expression" dxfId="1367" priority="682">
      <formula>$J$14&lt;4</formula>
    </cfRule>
    <cfRule type="expression" dxfId="1366" priority="683">
      <formula>$J$14&gt;=4</formula>
    </cfRule>
  </conditionalFormatting>
  <conditionalFormatting sqref="G15:J15">
    <cfRule type="expression" dxfId="1365" priority="680">
      <formula>$J$15&lt;3</formula>
    </cfRule>
    <cfRule type="expression" dxfId="1364" priority="681">
      <formula>$J$15&gt;=3</formula>
    </cfRule>
  </conditionalFormatting>
  <conditionalFormatting sqref="G16:J16">
    <cfRule type="expression" dxfId="1363" priority="678">
      <formula>$J$16&lt;3</formula>
    </cfRule>
    <cfRule type="expression" dxfId="1362" priority="679">
      <formula>$J$16&gt;=3</formula>
    </cfRule>
  </conditionalFormatting>
  <conditionalFormatting sqref="C14:F16 K14:M16">
    <cfRule type="expression" dxfId="1361" priority="676">
      <formula>OR($J$14&lt;4,$J$15&lt;3,$J$16&lt;3,$K$14&lt;=3,$L$14&lt;=3,$M$14&lt;=3)</formula>
    </cfRule>
    <cfRule type="expression" dxfId="1360" priority="677">
      <formula>AND($J$14&gt;=4,$J$15&gt;=3,$J$16&gt;=3,$K$14&gt;3,$L$14&gt;3,$M$14&gt;3)</formula>
    </cfRule>
  </conditionalFormatting>
  <conditionalFormatting sqref="G21:J21">
    <cfRule type="expression" dxfId="1359" priority="674">
      <formula>$J$21&lt;3</formula>
    </cfRule>
    <cfRule type="expression" dxfId="1358" priority="675">
      <formula>$J$21&gt;=3</formula>
    </cfRule>
  </conditionalFormatting>
  <conditionalFormatting sqref="G22:J22">
    <cfRule type="expression" dxfId="1357" priority="672">
      <formula>$J$22&lt;3</formula>
    </cfRule>
    <cfRule type="expression" dxfId="1356" priority="673">
      <formula>$J$22&gt;=3</formula>
    </cfRule>
  </conditionalFormatting>
  <conditionalFormatting sqref="G23:J23">
    <cfRule type="expression" dxfId="1355" priority="670">
      <formula>$J$23&lt;3</formula>
    </cfRule>
    <cfRule type="expression" dxfId="1354" priority="671">
      <formula>$J$23&gt;=3</formula>
    </cfRule>
  </conditionalFormatting>
  <conditionalFormatting sqref="G24:J24">
    <cfRule type="expression" dxfId="1353" priority="666">
      <formula>$J$24&lt;4</formula>
    </cfRule>
    <cfRule type="expression" dxfId="1352" priority="667">
      <formula>$J$24&gt;=4</formula>
    </cfRule>
  </conditionalFormatting>
  <conditionalFormatting sqref="G25:J25">
    <cfRule type="expression" dxfId="1351" priority="662">
      <formula>$J$25&lt;3</formula>
    </cfRule>
    <cfRule type="expression" dxfId="1350" priority="663">
      <formula>$J$25&gt;=3</formula>
    </cfRule>
  </conditionalFormatting>
  <conditionalFormatting sqref="G26:J26">
    <cfRule type="expression" dxfId="1349" priority="660">
      <formula>$J$26&lt;3</formula>
    </cfRule>
    <cfRule type="expression" dxfId="1348" priority="661">
      <formula>$J$26&gt;=3</formula>
    </cfRule>
  </conditionalFormatting>
  <conditionalFormatting sqref="C25:F26 K25:M26">
    <cfRule type="expression" dxfId="1347" priority="658">
      <formula>OR($J$25&lt;3,$J$26&lt;3,$K$25&lt;3.5,$L$25&lt;3.5,$M$25&lt;3.5)</formula>
    </cfRule>
    <cfRule type="expression" dxfId="1346" priority="659">
      <formula>AND($J$25&gt;=3,$J$26&gt;=3,$K$25&gt;=3.5,$L$25&gt;=3.5,$M$25&gt;=3.5)</formula>
    </cfRule>
  </conditionalFormatting>
  <conditionalFormatting sqref="G27:J27">
    <cfRule type="expression" dxfId="1345" priority="652">
      <formula>$J$27&lt;3</formula>
    </cfRule>
    <cfRule type="expression" dxfId="1344" priority="653">
      <formula>$J$27&gt;=3</formula>
    </cfRule>
  </conditionalFormatting>
  <conditionalFormatting sqref="G28:J28">
    <cfRule type="expression" dxfId="1343" priority="650">
      <formula>$J$28&lt;3</formula>
    </cfRule>
    <cfRule type="expression" dxfId="1342" priority="651">
      <formula>$J$28&gt;=3</formula>
    </cfRule>
  </conditionalFormatting>
  <conditionalFormatting sqref="G29:J29">
    <cfRule type="expression" dxfId="1341" priority="648">
      <formula>$J$29&lt;2</formula>
    </cfRule>
    <cfRule type="expression" dxfId="1340" priority="649">
      <formula>$J$29&gt;=2</formula>
    </cfRule>
  </conditionalFormatting>
  <conditionalFormatting sqref="G30:J30">
    <cfRule type="expression" dxfId="1339" priority="646">
      <formula>$J$30&lt;3</formula>
    </cfRule>
    <cfRule type="expression" dxfId="1338" priority="647">
      <formula>$J$30&gt;=3</formula>
    </cfRule>
  </conditionalFormatting>
  <conditionalFormatting sqref="C30:F30 K30:M30">
    <cfRule type="expression" dxfId="1337" priority="644">
      <formula>OR($J$30&lt;3,$K$30&lt;3,$L$30&lt;3,$M$30&lt;3)</formula>
    </cfRule>
    <cfRule type="expression" dxfId="1336" priority="645">
      <formula>AND($J$30&gt;=3,$K$30&gt;=3,$L$30&gt;=3,$M$30&gt;=3)</formula>
    </cfRule>
  </conditionalFormatting>
  <conditionalFormatting sqref="G31:J31">
    <cfRule type="expression" dxfId="1335" priority="640">
      <formula>$J$31&lt;3</formula>
    </cfRule>
    <cfRule type="expression" dxfId="1334" priority="643">
      <formula>$J$31&gt;=3</formula>
    </cfRule>
  </conditionalFormatting>
  <conditionalFormatting sqref="G32:J32">
    <cfRule type="expression" dxfId="1333" priority="641">
      <formula>$J$32&lt;3</formula>
    </cfRule>
    <cfRule type="expression" dxfId="1332" priority="642">
      <formula>$J$32&gt;=3</formula>
    </cfRule>
  </conditionalFormatting>
  <conditionalFormatting sqref="K31:M32 C31:F32">
    <cfRule type="expression" dxfId="1331" priority="638">
      <formula>OR($J$31&lt;3,$J$32&lt;3,$K$31&lt;3,$L$31&lt;3,$M$31&lt;3)</formula>
    </cfRule>
    <cfRule type="expression" dxfId="1330" priority="639">
      <formula>AND($J$31&gt;=3,$J$32&gt;=3,$K$31&gt;=3,$L$31&gt;=3,$M$31&gt;=3)</formula>
    </cfRule>
  </conditionalFormatting>
  <conditionalFormatting sqref="G33:J33">
    <cfRule type="expression" dxfId="1329" priority="636">
      <formula>$J$33&lt;3</formula>
    </cfRule>
    <cfRule type="expression" dxfId="1328" priority="637">
      <formula>$J$33&gt;=3</formula>
    </cfRule>
  </conditionalFormatting>
  <conditionalFormatting sqref="K27:M29 C27:F29">
    <cfRule type="expression" dxfId="1327" priority="630">
      <formula>OR($J$27&lt;3,$J$28&lt;3,$J$29&lt;2,$K$27&lt;3,$L$27&lt;3,$M$27&lt;3)</formula>
    </cfRule>
    <cfRule type="expression" dxfId="1326" priority="631">
      <formula>AND($J$27&gt;=3,$J$28&gt;=3,$J$29&gt;=2,$K$27&gt;=3,$L$27&gt;=3,$M$27&gt;=3)</formula>
    </cfRule>
  </conditionalFormatting>
  <conditionalFormatting sqref="G38:J38">
    <cfRule type="expression" dxfId="1325" priority="628">
      <formula>$J$38&lt;3</formula>
    </cfRule>
    <cfRule type="expression" dxfId="1324" priority="629">
      <formula>$J$38&gt;=3</formula>
    </cfRule>
  </conditionalFormatting>
  <conditionalFormatting sqref="G39:J39">
    <cfRule type="expression" dxfId="1323" priority="620">
      <formula>$J$39&lt;3</formula>
    </cfRule>
    <cfRule type="expression" dxfId="1322" priority="621">
      <formula>$J$39&gt;=3</formula>
    </cfRule>
  </conditionalFormatting>
  <conditionalFormatting sqref="G40:J40">
    <cfRule type="expression" dxfId="1321" priority="618">
      <formula>$J$40&lt;4</formula>
    </cfRule>
    <cfRule type="expression" dxfId="1320" priority="619">
      <formula>$J$40&gt;=4</formula>
    </cfRule>
  </conditionalFormatting>
  <conditionalFormatting sqref="G41:J41">
    <cfRule type="expression" dxfId="1319" priority="616">
      <formula>$J$41&lt;4</formula>
    </cfRule>
    <cfRule type="expression" dxfId="1318" priority="617">
      <formula>$J$41&gt;=4</formula>
    </cfRule>
  </conditionalFormatting>
  <conditionalFormatting sqref="G42:J42">
    <cfRule type="expression" dxfId="1317" priority="614">
      <formula>$J$42&lt;3</formula>
    </cfRule>
    <cfRule type="expression" dxfId="1316" priority="615">
      <formula>$J$42&gt;=3</formula>
    </cfRule>
  </conditionalFormatting>
  <conditionalFormatting sqref="G43:J43">
    <cfRule type="expression" dxfId="1315" priority="612">
      <formula>$J$43&lt;3</formula>
    </cfRule>
    <cfRule type="expression" dxfId="1314" priority="613">
      <formula>$J$43&gt;=3</formula>
    </cfRule>
  </conditionalFormatting>
  <conditionalFormatting sqref="G44:J44">
    <cfRule type="expression" dxfId="1313" priority="610">
      <formula>$J$44&lt;2</formula>
    </cfRule>
    <cfRule type="expression" dxfId="1312" priority="611">
      <formula>$J$44&gt;=2</formula>
    </cfRule>
  </conditionalFormatting>
  <conditionalFormatting sqref="K43:M44 C43:F44">
    <cfRule type="expression" dxfId="1311" priority="608">
      <formula>OR($J$43&lt;3,$J$44&lt;2,$K$43&lt;2.5,$L$43&lt;2.5,$M$43&lt;2.5)</formula>
    </cfRule>
    <cfRule type="expression" dxfId="1310" priority="609">
      <formula>AND($J$43&gt;=3,$J$44&gt;=2,$K$43&gt;=2.5,$L$43&gt;=2.5,$M$43&gt;=2.5)</formula>
    </cfRule>
  </conditionalFormatting>
  <conditionalFormatting sqref="G45:J45">
    <cfRule type="expression" dxfId="1309" priority="606">
      <formula>$J$45&lt;3</formula>
    </cfRule>
    <cfRule type="expression" dxfId="1308" priority="607">
      <formula>$J$45&gt;=3</formula>
    </cfRule>
  </conditionalFormatting>
  <conditionalFormatting sqref="G46:J46">
    <cfRule type="expression" dxfId="1307" priority="604">
      <formula>$J$46&lt;3</formula>
    </cfRule>
    <cfRule type="expression" dxfId="1306" priority="605">
      <formula>$J$46&gt;=3</formula>
    </cfRule>
  </conditionalFormatting>
  <conditionalFormatting sqref="G47:J47">
    <cfRule type="expression" dxfId="1305" priority="598">
      <formula>$J$47&lt;3</formula>
    </cfRule>
    <cfRule type="expression" dxfId="1304" priority="599">
      <formula>$J$47&gt;=3</formula>
    </cfRule>
  </conditionalFormatting>
  <conditionalFormatting sqref="K47:M47 C47:F47">
    <cfRule type="expression" dxfId="1303" priority="596">
      <formula>OR($J$47&lt;3,$K$47&lt;3,$L$47&lt;3,$M$47&lt;3)</formula>
    </cfRule>
    <cfRule type="expression" dxfId="1302" priority="597">
      <formula>AND($J$47&gt;=3,$K$47&gt;=3,$L$47&gt;=3,$M$47&gt;=3)</formula>
    </cfRule>
  </conditionalFormatting>
  <conditionalFormatting sqref="C39:F42 K39:M42">
    <cfRule type="expression" dxfId="1301" priority="594">
      <formula>OR($J$39&lt;3,$J$40&lt;4,$J$41&lt;4,$J$42&lt;3,$K$39&lt;=3.5,$L$39&lt;=3.5,$M$39&lt;=3.5)</formula>
    </cfRule>
    <cfRule type="expression" dxfId="1300" priority="595">
      <formula>AND($J$39&gt;=3,$J$40&gt;=4,$J$41&gt;=4,$J$42&gt;=3,$K$39&gt;3.5,$L$39&gt;3.5,$M$39&gt;3.5)</formula>
    </cfRule>
  </conditionalFormatting>
  <conditionalFormatting sqref="G53:J53">
    <cfRule type="expression" dxfId="1299" priority="592">
      <formula>$J$53&lt;3</formula>
    </cfRule>
    <cfRule type="expression" dxfId="1298" priority="593">
      <formula>$J$53&gt;=3</formula>
    </cfRule>
  </conditionalFormatting>
  <conditionalFormatting sqref="G54:J54">
    <cfRule type="expression" dxfId="1297" priority="590">
      <formula>$J$54&lt;3</formula>
    </cfRule>
    <cfRule type="expression" dxfId="1296" priority="591">
      <formula>$J$54&gt;=3</formula>
    </cfRule>
  </conditionalFormatting>
  <conditionalFormatting sqref="G55:J55">
    <cfRule type="expression" dxfId="1295" priority="588">
      <formula>$J$55&lt;4</formula>
    </cfRule>
    <cfRule type="expression" dxfId="1294" priority="589">
      <formula>$J$55&gt;=4</formula>
    </cfRule>
  </conditionalFormatting>
  <conditionalFormatting sqref="G58:J58">
    <cfRule type="expression" dxfId="1293" priority="584">
      <formula>$J$58&lt;4</formula>
    </cfRule>
    <cfRule type="expression" dxfId="1292" priority="585">
      <formula>$J$58&gt;=4</formula>
    </cfRule>
  </conditionalFormatting>
  <conditionalFormatting sqref="G59:J59">
    <cfRule type="expression" dxfId="1291" priority="580">
      <formula>$J$59&lt;3</formula>
    </cfRule>
    <cfRule type="expression" dxfId="1290" priority="581">
      <formula>$J$59&gt;=3</formula>
    </cfRule>
  </conditionalFormatting>
  <conditionalFormatting sqref="G60:J60">
    <cfRule type="expression" dxfId="1289" priority="576">
      <formula>$J$60&lt;3</formula>
    </cfRule>
    <cfRule type="expression" dxfId="1288" priority="577">
      <formula>$J$60&gt;=3</formula>
    </cfRule>
  </conditionalFormatting>
  <conditionalFormatting sqref="G61:J61">
    <cfRule type="expression" dxfId="1287" priority="574">
      <formula>$J$61&lt;4</formula>
    </cfRule>
    <cfRule type="expression" dxfId="1286" priority="575">
      <formula>$J$61&gt;=4</formula>
    </cfRule>
  </conditionalFormatting>
  <conditionalFormatting sqref="G62:J62">
    <cfRule type="expression" dxfId="1285" priority="572">
      <formula>$J$62&lt;3</formula>
    </cfRule>
    <cfRule type="expression" dxfId="1284" priority="573">
      <formula>$J$62&gt;=3</formula>
    </cfRule>
  </conditionalFormatting>
  <conditionalFormatting sqref="G65:J65">
    <cfRule type="expression" dxfId="1283" priority="558">
      <formula>$J$65&lt;3</formula>
    </cfRule>
    <cfRule type="expression" dxfId="1282" priority="561">
      <formula>$J$65&gt;=3</formula>
    </cfRule>
  </conditionalFormatting>
  <conditionalFormatting sqref="G66:J66">
    <cfRule type="expression" dxfId="1281" priority="559">
      <formula>$J$66&lt;3</formula>
    </cfRule>
    <cfRule type="expression" dxfId="1280" priority="560">
      <formula>$J$66&gt;=3</formula>
    </cfRule>
  </conditionalFormatting>
  <conditionalFormatting sqref="C65:F66 K65:M66">
    <cfRule type="expression" dxfId="1279" priority="556">
      <formula>OR($J$65&lt;3,$J$66&lt;3,$K$65&lt;=3,$L$65&lt;=3,$M$65&lt;=3)</formula>
    </cfRule>
    <cfRule type="expression" dxfId="1278" priority="557">
      <formula>AND($J$65&gt;=3,$J$66&gt;=3,$K$65&gt;3,$L$65&gt;3,$M$65&gt;3)</formula>
    </cfRule>
  </conditionalFormatting>
  <conditionalFormatting sqref="G67:J67">
    <cfRule type="expression" dxfId="1277" priority="554">
      <formula>$J$67&lt;4</formula>
    </cfRule>
    <cfRule type="expression" dxfId="1276" priority="555">
      <formula>$J$67&gt;=4</formula>
    </cfRule>
  </conditionalFormatting>
  <conditionalFormatting sqref="G68:J68">
    <cfRule type="expression" dxfId="1275" priority="552">
      <formula>$J$68&lt;3</formula>
    </cfRule>
    <cfRule type="expression" dxfId="1274" priority="553">
      <formula>$J$68&gt;=3</formula>
    </cfRule>
  </conditionalFormatting>
  <conditionalFormatting sqref="G69:J69">
    <cfRule type="expression" dxfId="1273" priority="550">
      <formula>$J$69&lt;4</formula>
    </cfRule>
    <cfRule type="expression" dxfId="1272" priority="551">
      <formula>$J$69&gt;=4</formula>
    </cfRule>
  </conditionalFormatting>
  <conditionalFormatting sqref="G70:J70">
    <cfRule type="expression" dxfId="1271" priority="548">
      <formula>$J$70&lt;3</formula>
    </cfRule>
    <cfRule type="expression" dxfId="1270" priority="549">
      <formula>$J$70&gt;=3</formula>
    </cfRule>
  </conditionalFormatting>
  <conditionalFormatting sqref="G71:J71">
    <cfRule type="expression" dxfId="1269" priority="546">
      <formula>$J$71&lt;3</formula>
    </cfRule>
    <cfRule type="expression" dxfId="1268" priority="547">
      <formula>$J$71&gt;=3</formula>
    </cfRule>
  </conditionalFormatting>
  <conditionalFormatting sqref="G72:J72">
    <cfRule type="expression" dxfId="1267" priority="544">
      <formula>$J$72&lt;4</formula>
    </cfRule>
    <cfRule type="expression" dxfId="1266" priority="545">
      <formula>$J$72&gt;=4</formula>
    </cfRule>
  </conditionalFormatting>
  <conditionalFormatting sqref="G73:J73">
    <cfRule type="expression" dxfId="1265" priority="542">
      <formula>$J$73&lt;3</formula>
    </cfRule>
    <cfRule type="expression" dxfId="1264" priority="543">
      <formula>$J$73&gt;=3</formula>
    </cfRule>
  </conditionalFormatting>
  <conditionalFormatting sqref="G74:J74">
    <cfRule type="expression" dxfId="1263" priority="540">
      <formula>$J$74&lt;3</formula>
    </cfRule>
    <cfRule type="expression" dxfId="1262" priority="541">
      <formula>$J$74&gt;=3</formula>
    </cfRule>
  </conditionalFormatting>
  <conditionalFormatting sqref="G75:J75">
    <cfRule type="expression" dxfId="1261" priority="538">
      <formula>$J$75&lt;3</formula>
    </cfRule>
    <cfRule type="expression" dxfId="1260" priority="539">
      <formula>$J$75&gt;=3</formula>
    </cfRule>
  </conditionalFormatting>
  <conditionalFormatting sqref="C71:F72 K71:M72">
    <cfRule type="expression" dxfId="1259" priority="534">
      <formula>OR($J$71&lt;3,$J$72&lt;4,$K$71&lt;3.5,$L$71&lt;3.5,$M$71&lt;3.5)</formula>
    </cfRule>
    <cfRule type="expression" dxfId="1258" priority="535">
      <formula>AND($J$71&gt;=3,$J$72&gt;=4,$K$71&gt;=3.5,$L$71&gt;=3.5,$M$71&gt;=3.5)</formula>
    </cfRule>
  </conditionalFormatting>
  <conditionalFormatting sqref="C67:F70 K67:M70">
    <cfRule type="expression" dxfId="1257" priority="532">
      <formula>OR($J$67&lt;4,$J$68&lt;3,$J$69&lt;4,$J$70&lt;3,$K$67&lt;=3.5,$L$67&lt;=3.5,$M$67&lt;=3.5)</formula>
    </cfRule>
    <cfRule type="expression" dxfId="1256" priority="533">
      <formula>AND($J$67&gt;=4,$J$68&gt;=3,$J$69&gt;=4,$J$70&gt;=3,$K$67&gt;3.5,$L$67&gt;3.5,$M$67&gt;3.5)</formula>
    </cfRule>
  </conditionalFormatting>
  <conditionalFormatting sqref="G83:J83">
    <cfRule type="expression" dxfId="1255" priority="530">
      <formula>$J$83&lt;3</formula>
    </cfRule>
    <cfRule type="expression" dxfId="1254" priority="531">
      <formula>$J$83&gt;=3</formula>
    </cfRule>
  </conditionalFormatting>
  <conditionalFormatting sqref="G84:J84">
    <cfRule type="expression" dxfId="1253" priority="528">
      <formula>$J$84&lt;3</formula>
    </cfRule>
    <cfRule type="expression" dxfId="1252" priority="529">
      <formula>$J$84&gt;=3</formula>
    </cfRule>
  </conditionalFormatting>
  <conditionalFormatting sqref="G85:J85">
    <cfRule type="expression" dxfId="1251" priority="526">
      <formula>$J$85&lt;3</formula>
    </cfRule>
    <cfRule type="expression" dxfId="1250" priority="527">
      <formula>$J$85&gt;=3</formula>
    </cfRule>
  </conditionalFormatting>
  <conditionalFormatting sqref="G86:J86">
    <cfRule type="expression" dxfId="1249" priority="524">
      <formula>$J$86&lt;3</formula>
    </cfRule>
    <cfRule type="expression" dxfId="1248" priority="525">
      <formula>$J$86&gt;=3</formula>
    </cfRule>
  </conditionalFormatting>
  <conditionalFormatting sqref="G87:J87">
    <cfRule type="expression" dxfId="1247" priority="520">
      <formula>$J$87&lt;4</formula>
    </cfRule>
    <cfRule type="expression" dxfId="1246" priority="521">
      <formula>$J$87&gt;=4</formula>
    </cfRule>
  </conditionalFormatting>
  <conditionalFormatting sqref="G88:J88">
    <cfRule type="expression" dxfId="1245" priority="518">
      <formula>$J$88&lt;3</formula>
    </cfRule>
    <cfRule type="expression" dxfId="1244" priority="519">
      <formula>$J$88&gt;=3</formula>
    </cfRule>
  </conditionalFormatting>
  <conditionalFormatting sqref="G89:J89">
    <cfRule type="expression" dxfId="1243" priority="516">
      <formula>$J$89&lt;3</formula>
    </cfRule>
    <cfRule type="expression" dxfId="1242" priority="517">
      <formula>$J$89&gt;=3</formula>
    </cfRule>
  </conditionalFormatting>
  <conditionalFormatting sqref="G90:J90">
    <cfRule type="expression" dxfId="1241" priority="512">
      <formula>$J$90&lt;4</formula>
    </cfRule>
    <cfRule type="expression" dxfId="1240" priority="513">
      <formula>$J$90&gt;=4</formula>
    </cfRule>
  </conditionalFormatting>
  <conditionalFormatting sqref="G91:J91">
    <cfRule type="expression" dxfId="1239" priority="510">
      <formula>$J$91&lt;2</formula>
    </cfRule>
    <cfRule type="expression" dxfId="1238" priority="511">
      <formula>$J$91&gt;=2</formula>
    </cfRule>
  </conditionalFormatting>
  <conditionalFormatting sqref="G92:J92">
    <cfRule type="expression" dxfId="1237" priority="508">
      <formula>$J$92&lt;3</formula>
    </cfRule>
    <cfRule type="expression" dxfId="1236" priority="509">
      <formula>$J$92&gt;=3</formula>
    </cfRule>
  </conditionalFormatting>
  <conditionalFormatting sqref="G93:J93">
    <cfRule type="expression" dxfId="1235" priority="506">
      <formula>$J$93&lt;3</formula>
    </cfRule>
    <cfRule type="expression" dxfId="1234" priority="507">
      <formula>$J$93&gt;=3</formula>
    </cfRule>
  </conditionalFormatting>
  <conditionalFormatting sqref="G94:J94">
    <cfRule type="expression" dxfId="1233" priority="502">
      <formula>$J$94&lt;2</formula>
    </cfRule>
    <cfRule type="expression" dxfId="1232" priority="503">
      <formula>$J$94&gt;=2</formula>
    </cfRule>
  </conditionalFormatting>
  <conditionalFormatting sqref="G95:J95">
    <cfRule type="expression" dxfId="1231" priority="500">
      <formula>$J$95&lt;2</formula>
    </cfRule>
    <cfRule type="expression" dxfId="1230" priority="501">
      <formula>$J$95&gt;=2</formula>
    </cfRule>
  </conditionalFormatting>
  <conditionalFormatting sqref="G96:J96">
    <cfRule type="expression" dxfId="1229" priority="496">
      <formula>$J$96&lt;3</formula>
    </cfRule>
    <cfRule type="expression" dxfId="1228" priority="497">
      <formula>$J$96&gt;=3</formula>
    </cfRule>
  </conditionalFormatting>
  <conditionalFormatting sqref="G97:J97">
    <cfRule type="expression" dxfId="1227" priority="494">
      <formula>$J$97&lt;4</formula>
    </cfRule>
    <cfRule type="expression" dxfId="1226" priority="495">
      <formula>$J$97&gt;=4</formula>
    </cfRule>
  </conditionalFormatting>
  <conditionalFormatting sqref="G98:J98">
    <cfRule type="expression" dxfId="1225" priority="490">
      <formula>$J$98&lt;3</formula>
    </cfRule>
    <cfRule type="expression" dxfId="1224" priority="491">
      <formula>$J$98&gt;=3</formula>
    </cfRule>
  </conditionalFormatting>
  <conditionalFormatting sqref="G99:J99">
    <cfRule type="expression" dxfId="1223" priority="488">
      <formula>$J$99&lt;3</formula>
    </cfRule>
    <cfRule type="expression" dxfId="1222" priority="489">
      <formula>$J$99&gt;=3</formula>
    </cfRule>
  </conditionalFormatting>
  <conditionalFormatting sqref="G100:J100">
    <cfRule type="expression" dxfId="1221" priority="486">
      <formula>$J$100&lt;3</formula>
    </cfRule>
    <cfRule type="expression" dxfId="1220" priority="487">
      <formula>$J$100&gt;=3</formula>
    </cfRule>
  </conditionalFormatting>
  <conditionalFormatting sqref="G101:J101">
    <cfRule type="expression" dxfId="1219" priority="484">
      <formula>$J$101&lt;2</formula>
    </cfRule>
    <cfRule type="expression" dxfId="1218" priority="485">
      <formula>$J$101&gt;=2</formula>
    </cfRule>
  </conditionalFormatting>
  <conditionalFormatting sqref="G102:J102">
    <cfRule type="expression" dxfId="1217" priority="482">
      <formula>$J$102&lt;3</formula>
    </cfRule>
    <cfRule type="expression" dxfId="1216" priority="483">
      <formula>$J$102&gt;=3</formula>
    </cfRule>
  </conditionalFormatting>
  <conditionalFormatting sqref="G105:J105">
    <cfRule type="expression" dxfId="1215" priority="480">
      <formula>$J$105&lt;3</formula>
    </cfRule>
    <cfRule type="expression" dxfId="1214" priority="481">
      <formula>$J$105&gt;=3</formula>
    </cfRule>
  </conditionalFormatting>
  <conditionalFormatting sqref="G106:J106">
    <cfRule type="expression" dxfId="1213" priority="478">
      <formula>$J$106&lt;4</formula>
    </cfRule>
    <cfRule type="expression" dxfId="1212" priority="479">
      <formula>$J$106&gt;=4</formula>
    </cfRule>
  </conditionalFormatting>
  <conditionalFormatting sqref="G107:J107">
    <cfRule type="expression" dxfId="1211" priority="476">
      <formula>$J$107&lt;3</formula>
    </cfRule>
    <cfRule type="expression" dxfId="1210" priority="477">
      <formula>$J$107&gt;=3</formula>
    </cfRule>
  </conditionalFormatting>
  <conditionalFormatting sqref="G108:J108">
    <cfRule type="expression" dxfId="1209" priority="474">
      <formula>$J$108&lt;3</formula>
    </cfRule>
    <cfRule type="expression" dxfId="1208" priority="475">
      <formula>$J$108&gt;=3</formula>
    </cfRule>
  </conditionalFormatting>
  <conditionalFormatting sqref="G109:J109">
    <cfRule type="expression" dxfId="1207" priority="472">
      <formula>$J$109&lt;3</formula>
    </cfRule>
    <cfRule type="expression" dxfId="1206" priority="473">
      <formula>$J$109&gt;=3</formula>
    </cfRule>
  </conditionalFormatting>
  <conditionalFormatting sqref="G110:J110">
    <cfRule type="expression" dxfId="1205" priority="468">
      <formula>$J$110&lt;4</formula>
    </cfRule>
    <cfRule type="expression" dxfId="1204" priority="469">
      <formula>$J$110&gt;=4</formula>
    </cfRule>
  </conditionalFormatting>
  <conditionalFormatting sqref="G111:J111">
    <cfRule type="expression" dxfId="1203" priority="466">
      <formula>$J$111&lt;3</formula>
    </cfRule>
    <cfRule type="expression" dxfId="1202" priority="467">
      <formula>$J$111&gt;=3</formula>
    </cfRule>
  </conditionalFormatting>
  <conditionalFormatting sqref="G112:J112">
    <cfRule type="expression" dxfId="1201" priority="464">
      <formula>$J$112&lt;3</formula>
    </cfRule>
    <cfRule type="expression" dxfId="1200" priority="465">
      <formula>$J$112&gt;=3</formula>
    </cfRule>
  </conditionalFormatting>
  <conditionalFormatting sqref="G113:J113">
    <cfRule type="expression" dxfId="1199" priority="462">
      <formula>$J$113&lt;2</formula>
    </cfRule>
    <cfRule type="expression" dxfId="1198" priority="463">
      <formula>$J$113&gt;=2</formula>
    </cfRule>
  </conditionalFormatting>
  <conditionalFormatting sqref="G114:J114">
    <cfRule type="expression" dxfId="1197" priority="460">
      <formula>$J$114&lt;3</formula>
    </cfRule>
    <cfRule type="expression" dxfId="1196" priority="461">
      <formula>$J$114&gt;=3</formula>
    </cfRule>
  </conditionalFormatting>
  <conditionalFormatting sqref="K112:M114 C112:F114">
    <cfRule type="expression" dxfId="1195" priority="458">
      <formula>OR($J$112&lt;3,$J$113&lt;2,$J$114&lt;3,$K$112&lt;3,$L$112&lt;3,$M$112&lt;3)</formula>
    </cfRule>
    <cfRule type="expression" dxfId="1194" priority="459">
      <formula>AND($J$112&gt;=3,$J$113&gt;=2,$J$114&gt;=3,$K$112&gt;=3,$L$112&gt;=3,$M$112&gt;=3)</formula>
    </cfRule>
  </conditionalFormatting>
  <conditionalFormatting sqref="K105:M107 C105:F107">
    <cfRule type="expression" dxfId="1193" priority="454">
      <formula>OR($J$105&lt;3,$J$106&lt;4,$J$107&lt;3,$K$105&lt;3.5,$L$105&lt;3.5,$M$105&lt;3.5)</formula>
    </cfRule>
    <cfRule type="expression" dxfId="1192" priority="455">
      <formula>AND($J$105&gt;=3,$J$106&gt;=4,$J$107&gt;=3,$K$105&gt;=3.5,$L$105&gt;=3.5,$M$105&gt;=3.5)</formula>
    </cfRule>
  </conditionalFormatting>
  <conditionalFormatting sqref="G115:J115">
    <cfRule type="expression" dxfId="1191" priority="452">
      <formula>$J$115&lt;4</formula>
    </cfRule>
    <cfRule type="expression" dxfId="1190" priority="453">
      <formula>$J$115&gt;=4</formula>
    </cfRule>
  </conditionalFormatting>
  <conditionalFormatting sqref="G116:J116">
    <cfRule type="expression" dxfId="1189" priority="446">
      <formula>$J$116&lt;3</formula>
    </cfRule>
    <cfRule type="expression" dxfId="1188" priority="447">
      <formula>$J$116&gt;=3</formula>
    </cfRule>
  </conditionalFormatting>
  <conditionalFormatting sqref="G117:J117">
    <cfRule type="expression" dxfId="1187" priority="444">
      <formula>$J$117&lt;3</formula>
    </cfRule>
    <cfRule type="expression" dxfId="1186" priority="445">
      <formula>$J$117&gt;=3</formula>
    </cfRule>
  </conditionalFormatting>
  <conditionalFormatting sqref="G118:J118">
    <cfRule type="expression" dxfId="1185" priority="442">
      <formula>$J$118&lt;3</formula>
    </cfRule>
    <cfRule type="expression" dxfId="1184" priority="443">
      <formula>$J$118&gt;=3</formula>
    </cfRule>
  </conditionalFormatting>
  <conditionalFormatting sqref="G119:J119">
    <cfRule type="expression" dxfId="1183" priority="438">
      <formula>$J$119&lt;4</formula>
    </cfRule>
    <cfRule type="expression" dxfId="1182" priority="439">
      <formula>$J$119&gt;=4</formula>
    </cfRule>
  </conditionalFormatting>
  <conditionalFormatting sqref="K116:M117 C116:F117">
    <cfRule type="expression" dxfId="1181" priority="432">
      <formula>OR($J$116&lt;3,$J$117&lt;3,$K$116&lt;3,$L$116&lt;3,$M$116&lt;3)</formula>
    </cfRule>
    <cfRule type="expression" dxfId="1180" priority="433">
      <formula>AND($J$116&gt;=3,$J$117&gt;=3,$K$116&gt;=3,$L$116&gt;=3,$M$116&gt;=3)</formula>
    </cfRule>
  </conditionalFormatting>
  <conditionalFormatting sqref="G120:J120">
    <cfRule type="expression" dxfId="1179" priority="430">
      <formula>$J$120&lt;3</formula>
    </cfRule>
    <cfRule type="expression" dxfId="1178" priority="431">
      <formula>$J$120&gt;=3</formula>
    </cfRule>
  </conditionalFormatting>
  <conditionalFormatting sqref="G121:J121">
    <cfRule type="expression" dxfId="1177" priority="428">
      <formula>$J$121&lt;3</formula>
    </cfRule>
    <cfRule type="expression" dxfId="1176" priority="429">
      <formula>$J$121&gt;=3</formula>
    </cfRule>
  </conditionalFormatting>
  <conditionalFormatting sqref="G122:J122">
    <cfRule type="expression" dxfId="1175" priority="426">
      <formula>$J$122&lt;3</formula>
    </cfRule>
    <cfRule type="expression" dxfId="1174" priority="427">
      <formula>$J$122&gt;=3</formula>
    </cfRule>
  </conditionalFormatting>
  <conditionalFormatting sqref="K120:M122 C120:F122">
    <cfRule type="expression" dxfId="1173" priority="424">
      <formula>OR($J$120&lt;3,$J$121&lt;3,$J$122&lt;3,$K$120&lt;=3,$L$120&lt;=3,$M$120&lt;=3)</formula>
    </cfRule>
    <cfRule type="expression" dxfId="1172" priority="425">
      <formula>AND($J$120&gt;=3,$J$121&gt;=3,$J$122&gt;=3,$K$120&gt;3,$L$120&gt;3,$M$120&gt;3)</formula>
    </cfRule>
  </conditionalFormatting>
  <conditionalFormatting sqref="C120:M122">
    <cfRule type="expression" dxfId="1171" priority="423">
      <formula>$F$120="NE"</formula>
    </cfRule>
  </conditionalFormatting>
  <conditionalFormatting sqref="G123:J123">
    <cfRule type="expression" dxfId="1170" priority="421">
      <formula>$J$123&lt;2</formula>
    </cfRule>
    <cfRule type="expression" dxfId="1169" priority="422">
      <formula>$J$123&gt;=2</formula>
    </cfRule>
  </conditionalFormatting>
  <conditionalFormatting sqref="G124:J124">
    <cfRule type="expression" dxfId="1168" priority="419">
      <formula>$J$124&lt;3</formula>
    </cfRule>
    <cfRule type="expression" dxfId="1167" priority="420">
      <formula>$J$124&gt;=3</formula>
    </cfRule>
  </conditionalFormatting>
  <conditionalFormatting sqref="G125:J125">
    <cfRule type="expression" dxfId="1166" priority="417">
      <formula>$J$125&lt;3</formula>
    </cfRule>
    <cfRule type="expression" dxfId="1165" priority="418">
      <formula>$J$125&gt;=3</formula>
    </cfRule>
  </conditionalFormatting>
  <conditionalFormatting sqref="G126:J126">
    <cfRule type="expression" dxfId="1164" priority="415">
      <formula>$J$126&lt;3</formula>
    </cfRule>
    <cfRule type="expression" dxfId="1163" priority="416">
      <formula>$J$126&gt;=3</formula>
    </cfRule>
  </conditionalFormatting>
  <conditionalFormatting sqref="G127:J127">
    <cfRule type="expression" dxfId="1162" priority="413">
      <formula>$J$127&lt;4</formula>
    </cfRule>
    <cfRule type="expression" dxfId="1161" priority="414">
      <formula>$J$127&gt;=4</formula>
    </cfRule>
  </conditionalFormatting>
  <conditionalFormatting sqref="G128:J128">
    <cfRule type="expression" dxfId="1160" priority="411">
      <formula>$J$128&lt;3</formula>
    </cfRule>
    <cfRule type="expression" dxfId="1159" priority="412">
      <formula>$J$128&gt;=3</formula>
    </cfRule>
  </conditionalFormatting>
  <conditionalFormatting sqref="G129:J129">
    <cfRule type="expression" dxfId="1158" priority="409">
      <formula>$J$129&lt;3</formula>
    </cfRule>
    <cfRule type="expression" dxfId="1157" priority="410">
      <formula>$J$129&gt;=3</formula>
    </cfRule>
  </conditionalFormatting>
  <conditionalFormatting sqref="G130:J130">
    <cfRule type="expression" dxfId="1156" priority="407">
      <formula>$J$130&lt;4</formula>
    </cfRule>
    <cfRule type="expression" dxfId="1155" priority="408">
      <formula>$J$130&gt;=4</formula>
    </cfRule>
  </conditionalFormatting>
  <conditionalFormatting sqref="G131:J131">
    <cfRule type="expression" dxfId="1154" priority="405">
      <formula>$J$131&lt;3</formula>
    </cfRule>
    <cfRule type="expression" dxfId="1153" priority="406">
      <formula>$J$131&gt;=3</formula>
    </cfRule>
  </conditionalFormatting>
  <conditionalFormatting sqref="G132:J132">
    <cfRule type="expression" dxfId="1152" priority="403">
      <formula>$J$132&lt;3</formula>
    </cfRule>
    <cfRule type="expression" dxfId="1151" priority="404">
      <formula>$J$132&gt;=3</formula>
    </cfRule>
  </conditionalFormatting>
  <conditionalFormatting sqref="G133:J133">
    <cfRule type="expression" dxfId="1150" priority="401">
      <formula>$J$133&lt;4</formula>
    </cfRule>
    <cfRule type="expression" dxfId="1149" priority="402">
      <formula>$J$133&gt;=4</formula>
    </cfRule>
  </conditionalFormatting>
  <conditionalFormatting sqref="C133:F133 K133:M133">
    <cfRule type="expression" dxfId="1148" priority="399">
      <formula>OR($J$133&lt;4,$K$133&lt;4,$L$133&lt;4,$M$133&lt;4)</formula>
    </cfRule>
    <cfRule type="expression" dxfId="1147" priority="400">
      <formula>AND($J$133&gt;=4,$K$133&gt;=4,$L$133&gt;=4,$M$133&gt;=4)</formula>
    </cfRule>
  </conditionalFormatting>
  <conditionalFormatting sqref="G134:J134">
    <cfRule type="expression" dxfId="1146" priority="397">
      <formula>$J$134&lt;4</formula>
    </cfRule>
    <cfRule type="expression" dxfId="1145" priority="398">
      <formula>$J$134&gt;=4</formula>
    </cfRule>
  </conditionalFormatting>
  <conditionalFormatting sqref="G135:J135">
    <cfRule type="expression" dxfId="1144" priority="391">
      <formula>$J$135&lt;3</formula>
    </cfRule>
    <cfRule type="expression" dxfId="1143" priority="392">
      <formula>$J$135&gt;=3</formula>
    </cfRule>
  </conditionalFormatting>
  <conditionalFormatting sqref="G136:J136">
    <cfRule type="expression" dxfId="1142" priority="383">
      <formula>$J$136&lt;3</formula>
    </cfRule>
    <cfRule type="expression" dxfId="1141" priority="384">
      <formula>$J$136&gt;=3</formula>
    </cfRule>
  </conditionalFormatting>
  <conditionalFormatting sqref="G137:J137">
    <cfRule type="expression" dxfId="1140" priority="381">
      <formula>$J$137&gt;=3</formula>
    </cfRule>
    <cfRule type="expression" dxfId="1139" priority="382">
      <formula>$J$137&lt;3</formula>
    </cfRule>
  </conditionalFormatting>
  <conditionalFormatting sqref="G138:J138">
    <cfRule type="expression" dxfId="1138" priority="375">
      <formula>$J$138&lt;3</formula>
    </cfRule>
    <cfRule type="expression" dxfId="1137" priority="376">
      <formula>$J$138&gt;=3</formula>
    </cfRule>
  </conditionalFormatting>
  <conditionalFormatting sqref="G139:J139">
    <cfRule type="expression" dxfId="1136" priority="373">
      <formula>$J$139&lt;4</formula>
    </cfRule>
    <cfRule type="expression" dxfId="1135" priority="374">
      <formula>$J$139&gt;=4</formula>
    </cfRule>
  </conditionalFormatting>
  <conditionalFormatting sqref="G140:J140">
    <cfRule type="expression" dxfId="1134" priority="371">
      <formula>$J$140&lt;3</formula>
    </cfRule>
    <cfRule type="expression" dxfId="1133" priority="372">
      <formula>$J$140&gt;=3</formula>
    </cfRule>
  </conditionalFormatting>
  <conditionalFormatting sqref="G141:J141">
    <cfRule type="expression" dxfId="1132" priority="369">
      <formula>$J$141&lt;3</formula>
    </cfRule>
    <cfRule type="expression" dxfId="1131" priority="370">
      <formula>$J$141&gt;=3</formula>
    </cfRule>
  </conditionalFormatting>
  <conditionalFormatting sqref="C140:F141 K140:M141">
    <cfRule type="expression" dxfId="1130" priority="367">
      <formula>OR($J$140&lt;3,$J$141&lt;3,$K$140&lt;3,$L$140&lt;3,$M$140&lt;3)</formula>
    </cfRule>
    <cfRule type="expression" dxfId="1129" priority="368">
      <formula>AND($J$140&gt;=3,$J$141&gt;=3,$K$140&gt;=3,$L$140&gt;=3,$M$140&gt;=3)</formula>
    </cfRule>
  </conditionalFormatting>
  <conditionalFormatting sqref="G142:J142">
    <cfRule type="expression" dxfId="1128" priority="365">
      <formula>$J$142&lt;4</formula>
    </cfRule>
    <cfRule type="expression" dxfId="1127" priority="366">
      <formula>$J$142&gt;=4</formula>
    </cfRule>
  </conditionalFormatting>
  <conditionalFormatting sqref="G143:J143">
    <cfRule type="expression" dxfId="1126" priority="363">
      <formula>$J$143&lt;4</formula>
    </cfRule>
    <cfRule type="expression" dxfId="1125" priority="364">
      <formula>$J$143&gt;=4</formula>
    </cfRule>
  </conditionalFormatting>
  <conditionalFormatting sqref="G144:J144">
    <cfRule type="expression" dxfId="1124" priority="361">
      <formula>$J$144&lt;4</formula>
    </cfRule>
    <cfRule type="expression" dxfId="1123" priority="362">
      <formula>$J$144&gt;=4</formula>
    </cfRule>
  </conditionalFormatting>
  <conditionalFormatting sqref="G145:J145">
    <cfRule type="expression" dxfId="1122" priority="359">
      <formula>$J$145&lt;4</formula>
    </cfRule>
    <cfRule type="expression" dxfId="1121" priority="360">
      <formula>$J$145&gt;=4</formula>
    </cfRule>
  </conditionalFormatting>
  <conditionalFormatting sqref="G146:J146">
    <cfRule type="expression" dxfId="1120" priority="353">
      <formula>$J$146&lt;3</formula>
    </cfRule>
    <cfRule type="expression" dxfId="1119" priority="354">
      <formula>$J$146&gt;=3</formula>
    </cfRule>
  </conditionalFormatting>
  <conditionalFormatting sqref="G147:J147">
    <cfRule type="expression" dxfId="1118" priority="351">
      <formula>$J$147&lt;3</formula>
    </cfRule>
    <cfRule type="expression" dxfId="1117" priority="352">
      <formula>$J$147&gt;=3</formula>
    </cfRule>
  </conditionalFormatting>
  <conditionalFormatting sqref="G148:J148">
    <cfRule type="expression" dxfId="1116" priority="345">
      <formula>$J$148&lt;3</formula>
    </cfRule>
    <cfRule type="expression" dxfId="1115" priority="346">
      <formula>$J$148&gt;=3</formula>
    </cfRule>
  </conditionalFormatting>
  <conditionalFormatting sqref="G149:J149">
    <cfRule type="expression" dxfId="1114" priority="343">
      <formula>$J$149&lt;3</formula>
    </cfRule>
    <cfRule type="expression" dxfId="1113" priority="344">
      <formula>$J$149&gt;=3</formula>
    </cfRule>
  </conditionalFormatting>
  <conditionalFormatting sqref="G150:J150">
    <cfRule type="expression" dxfId="1112" priority="341">
      <formula>$J$150&lt;2</formula>
    </cfRule>
    <cfRule type="expression" dxfId="1111" priority="342">
      <formula>$J$150&gt;=2</formula>
    </cfRule>
  </conditionalFormatting>
  <conditionalFormatting sqref="G151:J151">
    <cfRule type="expression" dxfId="1110" priority="339">
      <formula>$J$151&lt;3</formula>
    </cfRule>
    <cfRule type="expression" dxfId="1109" priority="340">
      <formula>$J$151&gt;=3</formula>
    </cfRule>
  </conditionalFormatting>
  <conditionalFormatting sqref="C151:F151 K151:M151">
    <cfRule type="expression" dxfId="1108" priority="337">
      <formula>OR($J$151&lt;3,$K$151&lt;3,$L$151&lt;3,$M$151&lt;3)</formula>
    </cfRule>
    <cfRule type="expression" dxfId="1107" priority="338">
      <formula>AND($J$151&gt;=3,$K$151&gt;=3,$L$151&gt;=3,$M$151&gt;=3)</formula>
    </cfRule>
  </conditionalFormatting>
  <conditionalFormatting sqref="G152:J152">
    <cfRule type="expression" dxfId="1106" priority="335">
      <formula>$J$152&lt;3</formula>
    </cfRule>
    <cfRule type="expression" dxfId="1105" priority="336">
      <formula>$J$152&gt;=3</formula>
    </cfRule>
  </conditionalFormatting>
  <conditionalFormatting sqref="G153:J153">
    <cfRule type="expression" dxfId="1104" priority="333">
      <formula>$J$153&lt;3</formula>
    </cfRule>
    <cfRule type="expression" dxfId="1103" priority="334">
      <formula>$J$153&gt;=3</formula>
    </cfRule>
  </conditionalFormatting>
  <conditionalFormatting sqref="G154:J154">
    <cfRule type="expression" dxfId="1102" priority="331">
      <formula>$J$154&lt;3</formula>
    </cfRule>
    <cfRule type="expression" dxfId="1101" priority="332">
      <formula>$J$154&gt;=3</formula>
    </cfRule>
  </conditionalFormatting>
  <conditionalFormatting sqref="G155:J155">
    <cfRule type="expression" dxfId="1100" priority="329">
      <formula>$J$155&lt;3</formula>
    </cfRule>
    <cfRule type="expression" dxfId="1099" priority="330">
      <formula>$J$155&gt;=3</formula>
    </cfRule>
  </conditionalFormatting>
  <conditionalFormatting sqref="G156:J156">
    <cfRule type="expression" dxfId="1098" priority="327">
      <formula>$J$156&lt;3</formula>
    </cfRule>
    <cfRule type="expression" dxfId="1097" priority="328">
      <formula>$J$156&gt;=3</formula>
    </cfRule>
  </conditionalFormatting>
  <conditionalFormatting sqref="G157:J157">
    <cfRule type="expression" dxfId="1096" priority="325">
      <formula>$J$157&lt;3</formula>
    </cfRule>
    <cfRule type="expression" dxfId="1095" priority="326">
      <formula>$J$157&gt;=3</formula>
    </cfRule>
  </conditionalFormatting>
  <conditionalFormatting sqref="G158:J158">
    <cfRule type="expression" dxfId="1094" priority="323">
      <formula>$J$158&lt;3</formula>
    </cfRule>
    <cfRule type="expression" dxfId="1093" priority="324">
      <formula>$J$158&gt;=3</formula>
    </cfRule>
  </conditionalFormatting>
  <conditionalFormatting sqref="K154:M158 C154:F158">
    <cfRule type="expression" dxfId="1092" priority="321">
      <formula>OR($J$154&lt;3,$J$155&lt;3,$J$156&lt;3,$J$157&lt;3,$J$158&lt;3,$K$154&lt;=3,$L$154&lt;=3,$M$154&lt;=3)</formula>
    </cfRule>
    <cfRule type="expression" dxfId="1091" priority="322">
      <formula>AND($J$154&gt;=3,$J$155&gt;=3,$J$156&gt;=3,$J$157&gt;=3,$J$158&gt;=3,$K$154&gt;3,$L$154&gt;3,$M$154&gt;3)</formula>
    </cfRule>
  </conditionalFormatting>
  <conditionalFormatting sqref="G159:J159">
    <cfRule type="expression" dxfId="1090" priority="319">
      <formula>$J$159&lt;3</formula>
    </cfRule>
    <cfRule type="expression" dxfId="1089" priority="320">
      <formula>$J$159&gt;=3</formula>
    </cfRule>
  </conditionalFormatting>
  <conditionalFormatting sqref="G160:J160">
    <cfRule type="expression" dxfId="1088" priority="317">
      <formula>$J$160&lt;3</formula>
    </cfRule>
    <cfRule type="expression" dxfId="1087" priority="318">
      <formula>$J$160&gt;=3</formula>
    </cfRule>
  </conditionalFormatting>
  <conditionalFormatting sqref="G161:J161">
    <cfRule type="expression" dxfId="1086" priority="315">
      <formula>$J$161&lt;4</formula>
    </cfRule>
    <cfRule type="expression" dxfId="1085" priority="316">
      <formula>$J$161&gt;=4</formula>
    </cfRule>
  </conditionalFormatting>
  <conditionalFormatting sqref="G162:J162">
    <cfRule type="expression" dxfId="1084" priority="313">
      <formula>$J$162&lt;4</formula>
    </cfRule>
    <cfRule type="expression" dxfId="1083" priority="314">
      <formula>$J$162&gt;=4</formula>
    </cfRule>
  </conditionalFormatting>
  <conditionalFormatting sqref="G163:J163">
    <cfRule type="expression" dxfId="1082" priority="311">
      <formula>$J$163&gt;=4</formula>
    </cfRule>
    <cfRule type="expression" dxfId="1081" priority="312">
      <formula>$J$163&lt;4</formula>
    </cfRule>
  </conditionalFormatting>
  <conditionalFormatting sqref="G164:J164">
    <cfRule type="expression" dxfId="1080" priority="309">
      <formula>$J$164&lt;4</formula>
    </cfRule>
    <cfRule type="expression" dxfId="1079" priority="310">
      <formula>$J$164&gt;=4</formula>
    </cfRule>
  </conditionalFormatting>
  <conditionalFormatting sqref="K161:M164 C161:F164">
    <cfRule type="expression" dxfId="1078" priority="307">
      <formula>OR($J$161&lt;4,$J$162&lt;4,$J$163&lt;4,$J$164&lt;4,$K$161&lt;4,$L$161&lt;4,$M$161&lt;4)</formula>
    </cfRule>
    <cfRule type="expression" dxfId="1077" priority="308">
      <formula>AND($J$161&gt;=4,$J$162&gt;=4,$J$163&gt;=4,$J$164&gt;=4,$K$161&gt;=4,$L$161&gt;=4,$M$161&gt;=4)</formula>
    </cfRule>
  </conditionalFormatting>
  <conditionalFormatting sqref="C161:M164">
    <cfRule type="expression" dxfId="1076" priority="306">
      <formula>$F$161="NE"</formula>
    </cfRule>
  </conditionalFormatting>
  <conditionalFormatting sqref="G165:J165">
    <cfRule type="expression" dxfId="1075" priority="304">
      <formula>$J$165&lt;3</formula>
    </cfRule>
    <cfRule type="expression" dxfId="1074" priority="305">
      <formula>$J$165&gt;=3</formula>
    </cfRule>
  </conditionalFormatting>
  <conditionalFormatting sqref="G166:J166">
    <cfRule type="expression" dxfId="1073" priority="302">
      <formula>$J$166&lt;3</formula>
    </cfRule>
    <cfRule type="expression" dxfId="1072" priority="303">
      <formula>$J$166&gt;=3</formula>
    </cfRule>
  </conditionalFormatting>
  <conditionalFormatting sqref="G167:J167">
    <cfRule type="expression" dxfId="1071" priority="300">
      <formula>$J$167&lt;3</formula>
    </cfRule>
    <cfRule type="expression" dxfId="1070" priority="301">
      <formula>$J$167&gt;=3</formula>
    </cfRule>
  </conditionalFormatting>
  <conditionalFormatting sqref="G168:J168">
    <cfRule type="expression" dxfId="1069" priority="296">
      <formula>$J$168&lt;3</formula>
    </cfRule>
    <cfRule type="expression" dxfId="1068" priority="297">
      <formula>$J$168&gt;=3</formula>
    </cfRule>
  </conditionalFormatting>
  <conditionalFormatting sqref="G169:J169">
    <cfRule type="expression" dxfId="1067" priority="294">
      <formula>$J$169&lt;3</formula>
    </cfRule>
    <cfRule type="expression" dxfId="1066" priority="295">
      <formula>$J$169&gt;=3</formula>
    </cfRule>
  </conditionalFormatting>
  <conditionalFormatting sqref="G170:J170">
    <cfRule type="expression" dxfId="1065" priority="290">
      <formula>$J$170&lt;4</formula>
    </cfRule>
    <cfRule type="expression" dxfId="1064" priority="291">
      <formula>$J$170&gt;=4</formula>
    </cfRule>
  </conditionalFormatting>
  <conditionalFormatting sqref="K170:M170 C170:F170">
    <cfRule type="expression" dxfId="1063" priority="288">
      <formula>OR($J$170&lt;4,$K$170&lt;4,$L$170&lt;4,$M$170&lt;4)</formula>
    </cfRule>
    <cfRule type="expression" dxfId="1062" priority="289">
      <formula>AND($J$170&gt;=4,$K$170&gt;=4,$L$170&gt;=4,$M$170&gt;=4)</formula>
    </cfRule>
  </conditionalFormatting>
  <conditionalFormatting sqref="G171:J171">
    <cfRule type="expression" dxfId="1061" priority="286">
      <formula>$J$171&lt;3</formula>
    </cfRule>
    <cfRule type="expression" dxfId="1060" priority="287">
      <formula>$J$171&gt;=3</formula>
    </cfRule>
  </conditionalFormatting>
  <conditionalFormatting sqref="C171:M171">
    <cfRule type="expression" dxfId="1059" priority="283">
      <formula>$F$171="NE"</formula>
    </cfRule>
  </conditionalFormatting>
  <conditionalFormatting sqref="G172:J172">
    <cfRule type="expression" dxfId="1058" priority="281">
      <formula>$J$172&lt;3</formula>
    </cfRule>
    <cfRule type="expression" dxfId="1057" priority="282">
      <formula>$J$172&gt;=3</formula>
    </cfRule>
  </conditionalFormatting>
  <conditionalFormatting sqref="G173:J173">
    <cfRule type="expression" dxfId="1056" priority="279">
      <formula>$J$173&lt;3</formula>
    </cfRule>
    <cfRule type="expression" dxfId="1055" priority="280">
      <formula>$J$173&gt;=3</formula>
    </cfRule>
  </conditionalFormatting>
  <conditionalFormatting sqref="G174:J174">
    <cfRule type="expression" dxfId="1054" priority="275">
      <formula>$J$174&lt;4</formula>
    </cfRule>
    <cfRule type="expression" dxfId="1053" priority="276">
      <formula>$J$174&gt;=4</formula>
    </cfRule>
  </conditionalFormatting>
  <conditionalFormatting sqref="G175:J175">
    <cfRule type="expression" dxfId="1052" priority="273">
      <formula>$J$175&lt;3</formula>
    </cfRule>
    <cfRule type="expression" dxfId="1051" priority="274">
      <formula>$J$175&gt;=3</formula>
    </cfRule>
  </conditionalFormatting>
  <conditionalFormatting sqref="G176:J176">
    <cfRule type="expression" dxfId="1050" priority="271">
      <formula>$J$176&lt;3</formula>
    </cfRule>
    <cfRule type="expression" dxfId="1049" priority="272">
      <formula>$J$176&gt;=3</formula>
    </cfRule>
  </conditionalFormatting>
  <conditionalFormatting sqref="G177:J177">
    <cfRule type="expression" dxfId="1048" priority="269">
      <formula>$J$177&lt;3</formula>
    </cfRule>
    <cfRule type="expression" dxfId="1047" priority="270">
      <formula>$J$177&gt;=3</formula>
    </cfRule>
  </conditionalFormatting>
  <conditionalFormatting sqref="G178:J178">
    <cfRule type="expression" dxfId="1046" priority="267">
      <formula>$J$178&lt;3</formula>
    </cfRule>
    <cfRule type="expression" dxfId="1045" priority="268">
      <formula>$J$178&gt;=3</formula>
    </cfRule>
  </conditionalFormatting>
  <conditionalFormatting sqref="G179:J179">
    <cfRule type="expression" dxfId="1044" priority="265">
      <formula>$J$179&lt;3</formula>
    </cfRule>
    <cfRule type="expression" dxfId="1043" priority="266">
      <formula>$J$179&gt;=3</formula>
    </cfRule>
  </conditionalFormatting>
  <conditionalFormatting sqref="G180:J180">
    <cfRule type="expression" dxfId="1042" priority="263">
      <formula>$J$180&lt;4</formula>
    </cfRule>
    <cfRule type="expression" dxfId="1041" priority="264">
      <formula>$J$180&gt;=4</formula>
    </cfRule>
  </conditionalFormatting>
  <conditionalFormatting sqref="G181:J181">
    <cfRule type="expression" dxfId="1040" priority="261">
      <formula>$J$181&lt;3</formula>
    </cfRule>
    <cfRule type="expression" dxfId="1039" priority="262">
      <formula>$J$181&gt;=3</formula>
    </cfRule>
  </conditionalFormatting>
  <conditionalFormatting sqref="G182:J182">
    <cfRule type="expression" dxfId="1038" priority="259">
      <formula>$J$182&lt;4</formula>
    </cfRule>
    <cfRule type="expression" dxfId="1037" priority="260">
      <formula>$J$182&gt;=4</formula>
    </cfRule>
  </conditionalFormatting>
  <conditionalFormatting sqref="G183:J183">
    <cfRule type="expression" dxfId="1036" priority="257">
      <formula>$J$183&lt;3</formula>
    </cfRule>
    <cfRule type="expression" dxfId="1035" priority="258">
      <formula>$J$183&gt;=3</formula>
    </cfRule>
  </conditionalFormatting>
  <conditionalFormatting sqref="C174:F183 K174:M183">
    <cfRule type="expression" dxfId="1034" priority="255">
      <formula>OR($J$174&lt;4,$J$175&lt;3,$J$176&lt;3,$J$177&lt;3,$J$178&lt;3,$J$179&lt;3,$J$180&lt;4,$J$181&lt;3,$J$182&lt;4,$J$183&lt;3,$K$174&lt;3.3,$L$174&lt;3.3,$M$174&lt;3.3)</formula>
    </cfRule>
    <cfRule type="expression" dxfId="1033" priority="256">
      <formula>AND($J$174&gt;=4,$J$175&gt;=3,$J$176&gt;=3,$J$177&gt;=3,$J$178&gt;=3,$J$179&gt;=3,$J$180&gt;=4,$J$181&gt;=3,$J$182&gt;=4,$J$183&gt;=3,$K$174&gt;=3.3,$L$174&gt;=3.3,$M$174&gt;=3.3)</formula>
    </cfRule>
  </conditionalFormatting>
  <conditionalFormatting sqref="G184:J184">
    <cfRule type="expression" dxfId="1032" priority="253">
      <formula>$J$184&lt;4</formula>
    </cfRule>
    <cfRule type="expression" dxfId="1031" priority="254">
      <formula>$J$184&gt;=4</formula>
    </cfRule>
  </conditionalFormatting>
  <conditionalFormatting sqref="G185:J185">
    <cfRule type="expression" dxfId="1030" priority="251">
      <formula>$J$185&gt;=3</formula>
    </cfRule>
    <cfRule type="expression" dxfId="1029" priority="252">
      <formula>$J$185&lt;3</formula>
    </cfRule>
  </conditionalFormatting>
  <conditionalFormatting sqref="G186:J186">
    <cfRule type="expression" dxfId="1028" priority="249">
      <formula>$J$186&lt;4</formula>
    </cfRule>
    <cfRule type="expression" dxfId="1027" priority="250">
      <formula>$J$186&gt;=4</formula>
    </cfRule>
  </conditionalFormatting>
  <conditionalFormatting sqref="G187:J187">
    <cfRule type="expression" dxfId="1026" priority="247">
      <formula>$J$187&lt;3</formula>
    </cfRule>
    <cfRule type="expression" dxfId="1025" priority="248">
      <formula>$J$187&gt;=3</formula>
    </cfRule>
  </conditionalFormatting>
  <conditionalFormatting sqref="G188:J188">
    <cfRule type="expression" dxfId="1024" priority="245">
      <formula>$J$188&lt;3</formula>
    </cfRule>
    <cfRule type="expression" dxfId="1023" priority="246">
      <formula>$J$188&gt;=3</formula>
    </cfRule>
  </conditionalFormatting>
  <conditionalFormatting sqref="G189:J189">
    <cfRule type="expression" dxfId="1022" priority="243">
      <formula>$J$189&lt;4</formula>
    </cfRule>
    <cfRule type="expression" dxfId="1021" priority="244">
      <formula>$J$189&gt;=4</formula>
    </cfRule>
  </conditionalFormatting>
  <conditionalFormatting sqref="G190:J190">
    <cfRule type="expression" dxfId="1020" priority="241">
      <formula>$J$190&lt;3</formula>
    </cfRule>
    <cfRule type="expression" dxfId="1019" priority="242">
      <formula>$J$190&gt;=3</formula>
    </cfRule>
  </conditionalFormatting>
  <conditionalFormatting sqref="G191:J191">
    <cfRule type="expression" dxfId="1018" priority="239">
      <formula>$J$191&lt;4</formula>
    </cfRule>
    <cfRule type="expression" dxfId="1017" priority="240">
      <formula>$J$191&gt;=4</formula>
    </cfRule>
  </conditionalFormatting>
  <conditionalFormatting sqref="G192:J192">
    <cfRule type="expression" dxfId="1016" priority="237">
      <formula>$J$192&lt;4</formula>
    </cfRule>
    <cfRule type="expression" dxfId="1015" priority="238">
      <formula>$J$192&gt;=4</formula>
    </cfRule>
  </conditionalFormatting>
  <conditionalFormatting sqref="G193:J193">
    <cfRule type="expression" dxfId="1014" priority="235">
      <formula>$J$193&lt;4</formula>
    </cfRule>
    <cfRule type="expression" dxfId="1013" priority="236">
      <formula>$J$193&gt;=4</formula>
    </cfRule>
  </conditionalFormatting>
  <conditionalFormatting sqref="G194:J194">
    <cfRule type="expression" dxfId="1012" priority="233">
      <formula>$J$194&lt;4</formula>
    </cfRule>
    <cfRule type="expression" dxfId="1011" priority="234">
      <formula>$J$194&gt;=4</formula>
    </cfRule>
  </conditionalFormatting>
  <conditionalFormatting sqref="C191:F194 K191:M194">
    <cfRule type="expression" dxfId="1010" priority="231">
      <formula>OR($J$191&lt;4,$J$192&lt;4,$J$193&lt;4,$J$194&lt;4,$K$191&lt;4,$L$191&lt;4,$M$191&lt;4)</formula>
    </cfRule>
    <cfRule type="expression" dxfId="1009" priority="232">
      <formula>AND($J$191&gt;=4,$J$192&gt;=4,$J$193&gt;=4,$J$194&gt;=4,$K$191&gt;=4,$L$191&gt;=4,$M$191&gt;=4)</formula>
    </cfRule>
  </conditionalFormatting>
  <conditionalFormatting sqref="G195:J195">
    <cfRule type="expression" dxfId="1008" priority="229">
      <formula>$J$195&lt;3</formula>
    </cfRule>
    <cfRule type="expression" dxfId="1007" priority="230">
      <formula>$J$195&gt;=3</formula>
    </cfRule>
  </conditionalFormatting>
  <conditionalFormatting sqref="G196:J196">
    <cfRule type="expression" dxfId="1006" priority="227">
      <formula>$J$196&lt;3</formula>
    </cfRule>
    <cfRule type="expression" dxfId="1005" priority="228">
      <formula>$J$196&gt;=3</formula>
    </cfRule>
  </conditionalFormatting>
  <conditionalFormatting sqref="G197:J197">
    <cfRule type="expression" dxfId="1004" priority="225">
      <formula>$J$197&lt;3</formula>
    </cfRule>
    <cfRule type="expression" dxfId="1003" priority="226">
      <formula>$J$197&gt;=3</formula>
    </cfRule>
  </conditionalFormatting>
  <conditionalFormatting sqref="G200:J200">
    <cfRule type="expression" dxfId="1002" priority="213">
      <formula>$J$200&lt;3</formula>
    </cfRule>
    <cfRule type="expression" dxfId="1001" priority="214">
      <formula>$J$200&gt;=3</formula>
    </cfRule>
  </conditionalFormatting>
  <conditionalFormatting sqref="G201:J201">
    <cfRule type="expression" dxfId="1000" priority="211">
      <formula>$J$201&lt;3</formula>
    </cfRule>
    <cfRule type="expression" dxfId="999" priority="212">
      <formula>$J$201&gt;=3</formula>
    </cfRule>
  </conditionalFormatting>
  <conditionalFormatting sqref="G202:J202">
    <cfRule type="expression" dxfId="998" priority="207">
      <formula>$J$202&lt;3</formula>
    </cfRule>
    <cfRule type="expression" dxfId="997" priority="208">
      <formula>$J$202&gt;=3</formula>
    </cfRule>
  </conditionalFormatting>
  <conditionalFormatting sqref="G203:J203">
    <cfRule type="expression" dxfId="996" priority="205">
      <formula>$J$203&lt;3</formula>
    </cfRule>
    <cfRule type="expression" dxfId="995" priority="206">
      <formula>$J$203&gt;=3</formula>
    </cfRule>
  </conditionalFormatting>
  <conditionalFormatting sqref="G204:J204">
    <cfRule type="expression" dxfId="994" priority="203">
      <formula>$J$204&lt;3</formula>
    </cfRule>
    <cfRule type="expression" dxfId="993" priority="204">
      <formula>$J$204&gt;=3</formula>
    </cfRule>
  </conditionalFormatting>
  <conditionalFormatting sqref="G205:J205">
    <cfRule type="expression" dxfId="992" priority="201">
      <formula>$J$205&lt;3</formula>
    </cfRule>
    <cfRule type="expression" dxfId="991" priority="202">
      <formula>$J$205&gt;=3</formula>
    </cfRule>
  </conditionalFormatting>
  <conditionalFormatting sqref="G206:J206">
    <cfRule type="expression" dxfId="990" priority="199">
      <formula>$J$206&lt;2</formula>
    </cfRule>
    <cfRule type="expression" dxfId="989" priority="200">
      <formula>$J$206&gt;=2</formula>
    </cfRule>
  </conditionalFormatting>
  <conditionalFormatting sqref="K202:M206 C202:F206">
    <cfRule type="expression" dxfId="988" priority="197">
      <formula>AND($J$202&gt;=3,$J$203&gt;=3,$J$204&gt;=3,$J$205&gt;=3,$J$206&gt;=2,$K$202&gt;=3,$L$202&gt;=3,$M$202&gt;=3)</formula>
    </cfRule>
    <cfRule type="expression" dxfId="987" priority="198">
      <formula>OR($J$202&lt;3,$J$203&lt;3,$J$204&lt;3,$J$205&lt;3,$J$206&lt;2,$K$202&lt;3,$L$202&lt;3,$M$202&lt;3)</formula>
    </cfRule>
  </conditionalFormatting>
  <conditionalFormatting sqref="G207:J207">
    <cfRule type="expression" dxfId="986" priority="195">
      <formula>$J$207&lt;3</formula>
    </cfRule>
    <cfRule type="expression" dxfId="985" priority="196">
      <formula>$J$207&gt;=3</formula>
    </cfRule>
  </conditionalFormatting>
  <conditionalFormatting sqref="G208:J208">
    <cfRule type="expression" dxfId="984" priority="193">
      <formula>$J$208&lt;3</formula>
    </cfRule>
    <cfRule type="expression" dxfId="983" priority="194">
      <formula>$J$208&gt;=3</formula>
    </cfRule>
  </conditionalFormatting>
  <conditionalFormatting sqref="G209:J209">
    <cfRule type="expression" dxfId="982" priority="191">
      <formula>$J$209&gt;=3</formula>
    </cfRule>
    <cfRule type="expression" dxfId="981" priority="192">
      <formula>$J$209&lt;3</formula>
    </cfRule>
  </conditionalFormatting>
  <conditionalFormatting sqref="G210:J210">
    <cfRule type="expression" dxfId="980" priority="187">
      <formula>$J$210&lt;3</formula>
    </cfRule>
    <cfRule type="expression" dxfId="979" priority="188">
      <formula>$J$210&gt;=3</formula>
    </cfRule>
  </conditionalFormatting>
  <conditionalFormatting sqref="G211:J211">
    <cfRule type="expression" dxfId="978" priority="183">
      <formula>$J$211&lt;3</formula>
    </cfRule>
    <cfRule type="expression" dxfId="977" priority="184">
      <formula>$J$211&gt;=3</formula>
    </cfRule>
  </conditionalFormatting>
  <conditionalFormatting sqref="G212:J212">
    <cfRule type="expression" dxfId="976" priority="181">
      <formula>$J$212&lt;3</formula>
    </cfRule>
    <cfRule type="expression" dxfId="975" priority="182">
      <formula>$J$212&gt;=3</formula>
    </cfRule>
  </conditionalFormatting>
  <conditionalFormatting sqref="G213:J213">
    <cfRule type="expression" dxfId="974" priority="179">
      <formula>$J$213&lt;4</formula>
    </cfRule>
    <cfRule type="expression" dxfId="973" priority="180">
      <formula>$J$213&gt;=4</formula>
    </cfRule>
  </conditionalFormatting>
  <conditionalFormatting sqref="G214:J214">
    <cfRule type="expression" dxfId="972" priority="177">
      <formula>$J$214&lt;4</formula>
    </cfRule>
    <cfRule type="expression" dxfId="971" priority="178">
      <formula>$J$214&gt;=4</formula>
    </cfRule>
  </conditionalFormatting>
  <conditionalFormatting sqref="G215:J215">
    <cfRule type="expression" dxfId="970" priority="175">
      <formula>$J$215&lt;3</formula>
    </cfRule>
    <cfRule type="expression" dxfId="969" priority="176">
      <formula>$J$215&gt;=3</formula>
    </cfRule>
  </conditionalFormatting>
  <conditionalFormatting sqref="G216:J216">
    <cfRule type="expression" dxfId="968" priority="171">
      <formula>$J$216&lt;3</formula>
    </cfRule>
    <cfRule type="expression" dxfId="967" priority="172">
      <formula>$J$216&gt;=3</formula>
    </cfRule>
  </conditionalFormatting>
  <conditionalFormatting sqref="G217:J217">
    <cfRule type="expression" dxfId="966" priority="169">
      <formula>$J$217&lt;3</formula>
    </cfRule>
    <cfRule type="expression" dxfId="965" priority="170">
      <formula>$J$217&gt;=3</formula>
    </cfRule>
  </conditionalFormatting>
  <conditionalFormatting sqref="G218:J218">
    <cfRule type="expression" dxfId="964" priority="167">
      <formula>$J$218&lt;3</formula>
    </cfRule>
    <cfRule type="expression" dxfId="963" priority="168">
      <formula>$J$218&gt;=3</formula>
    </cfRule>
  </conditionalFormatting>
  <conditionalFormatting sqref="G219:J219">
    <cfRule type="expression" dxfId="962" priority="165">
      <formula>$J$219&lt;3</formula>
    </cfRule>
    <cfRule type="expression" dxfId="961" priority="166">
      <formula>$J$219&gt;=3</formula>
    </cfRule>
  </conditionalFormatting>
  <conditionalFormatting sqref="G220:J220">
    <cfRule type="expression" dxfId="960" priority="163">
      <formula>$J$220&lt;4</formula>
    </cfRule>
    <cfRule type="expression" dxfId="959" priority="164">
      <formula>$J$220&gt;=4</formula>
    </cfRule>
  </conditionalFormatting>
  <conditionalFormatting sqref="G221:J221">
    <cfRule type="expression" dxfId="958" priority="157">
      <formula>$J$221&lt;3</formula>
    </cfRule>
    <cfRule type="expression" dxfId="957" priority="158">
      <formula>$J$221&gt;=3</formula>
    </cfRule>
  </conditionalFormatting>
  <conditionalFormatting sqref="G222:J222">
    <cfRule type="expression" dxfId="956" priority="153">
      <formula>$J$222&lt;3</formula>
    </cfRule>
    <cfRule type="expression" dxfId="955" priority="154">
      <formula>$J$222&gt;=3</formula>
    </cfRule>
  </conditionalFormatting>
  <conditionalFormatting sqref="G223:J223">
    <cfRule type="expression" dxfId="954" priority="151">
      <formula>$J$223&lt;3</formula>
    </cfRule>
    <cfRule type="expression" dxfId="953" priority="152">
      <formula>$J$223&gt;=3</formula>
    </cfRule>
  </conditionalFormatting>
  <conditionalFormatting sqref="G224:J224">
    <cfRule type="expression" dxfId="952" priority="149">
      <formula>$J$224&lt;4</formula>
    </cfRule>
    <cfRule type="expression" dxfId="951" priority="150">
      <formula>$J$224&gt;=4</formula>
    </cfRule>
  </conditionalFormatting>
  <conditionalFormatting sqref="G225:J225">
    <cfRule type="expression" dxfId="950" priority="147">
      <formula>$J$225&lt;3</formula>
    </cfRule>
    <cfRule type="expression" dxfId="949" priority="148">
      <formula>$J$225&gt;=3</formula>
    </cfRule>
  </conditionalFormatting>
  <conditionalFormatting sqref="G226:J226">
    <cfRule type="expression" dxfId="948" priority="141">
      <formula>$J$226&lt;3</formula>
    </cfRule>
    <cfRule type="expression" dxfId="947" priority="142">
      <formula>$J$226&gt;=3</formula>
    </cfRule>
  </conditionalFormatting>
  <conditionalFormatting sqref="G229:J229">
    <cfRule type="expression" dxfId="946" priority="135">
      <formula>$J$229&lt;3</formula>
    </cfRule>
    <cfRule type="expression" dxfId="945" priority="136">
      <formula>$J$229&gt;=3</formula>
    </cfRule>
  </conditionalFormatting>
  <conditionalFormatting sqref="C226:M229">
    <cfRule type="expression" dxfId="944" priority="1">
      <formula>$F$226="NE"</formula>
    </cfRule>
  </conditionalFormatting>
  <conditionalFormatting sqref="G230:J230">
    <cfRule type="expression" dxfId="943" priority="130">
      <formula>$J$230&lt;4</formula>
    </cfRule>
    <cfRule type="expression" dxfId="942" priority="131">
      <formula>$J$230&gt;=4</formula>
    </cfRule>
  </conditionalFormatting>
  <conditionalFormatting sqref="G231:J231">
    <cfRule type="expression" dxfId="941" priority="126">
      <formula>$J$231&lt;4</formula>
    </cfRule>
    <cfRule type="expression" dxfId="940" priority="127">
      <formula>$J$231&gt;=4</formula>
    </cfRule>
  </conditionalFormatting>
  <conditionalFormatting sqref="G232:J232">
    <cfRule type="expression" dxfId="939" priority="122">
      <formula>$J$232&lt;3</formula>
    </cfRule>
    <cfRule type="expression" dxfId="938" priority="123">
      <formula>$J$232&gt;=3</formula>
    </cfRule>
  </conditionalFormatting>
  <conditionalFormatting sqref="G233:J233">
    <cfRule type="expression" dxfId="937" priority="120">
      <formula>$J$233&lt;4</formula>
    </cfRule>
    <cfRule type="expression" dxfId="936" priority="121">
      <formula>$J$233&gt;=4</formula>
    </cfRule>
  </conditionalFormatting>
  <conditionalFormatting sqref="G234:J234">
    <cfRule type="expression" dxfId="935" priority="118">
      <formula>$J$234&lt;4</formula>
    </cfRule>
    <cfRule type="expression" dxfId="934" priority="119">
      <formula>$J$234&gt;=4</formula>
    </cfRule>
  </conditionalFormatting>
  <conditionalFormatting sqref="G235:J235">
    <cfRule type="expression" dxfId="933" priority="116">
      <formula>$J$235&lt;4</formula>
    </cfRule>
    <cfRule type="expression" dxfId="932" priority="117">
      <formula>$J$235&gt;=4</formula>
    </cfRule>
  </conditionalFormatting>
  <conditionalFormatting sqref="K233:M235 C233:F235">
    <cfRule type="expression" dxfId="931" priority="114">
      <formula>OR($J$233&lt;4,$J$234&lt;4,$J$235&lt;4,$K$233&lt;4,$L$233&lt;4,$M$233&lt;4)</formula>
    </cfRule>
    <cfRule type="expression" dxfId="930" priority="115">
      <formula>AND($J$233&gt;=4,$J$234&gt;=4,$J$235&gt;=4,$K$233&gt;=4,$L$233&gt;=4,$M$233&gt;=4)</formula>
    </cfRule>
  </conditionalFormatting>
  <conditionalFormatting sqref="G236:J236">
    <cfRule type="expression" dxfId="929" priority="110">
      <formula>$J$236&lt;4</formula>
    </cfRule>
    <cfRule type="expression" dxfId="928" priority="111">
      <formula>$J$236&gt;=4</formula>
    </cfRule>
  </conditionalFormatting>
  <conditionalFormatting sqref="G237:J237">
    <cfRule type="expression" dxfId="927" priority="108">
      <formula>$J$237&lt;4</formula>
    </cfRule>
    <cfRule type="expression" dxfId="926" priority="109">
      <formula>$J$237&gt;=4</formula>
    </cfRule>
  </conditionalFormatting>
  <conditionalFormatting sqref="G238:J238">
    <cfRule type="expression" dxfId="925" priority="106">
      <formula>$J$238&lt;3</formula>
    </cfRule>
    <cfRule type="expression" dxfId="924" priority="107">
      <formula>$J$238&gt;=3</formula>
    </cfRule>
  </conditionalFormatting>
  <conditionalFormatting sqref="G239:J239">
    <cfRule type="expression" dxfId="923" priority="104">
      <formula>$J$239&lt;3</formula>
    </cfRule>
    <cfRule type="expression" dxfId="922" priority="105">
      <formula>$J$239&gt;=3</formula>
    </cfRule>
  </conditionalFormatting>
  <conditionalFormatting sqref="G240:J240">
    <cfRule type="expression" dxfId="921" priority="102">
      <formula>$J$240&lt;4</formula>
    </cfRule>
    <cfRule type="expression" dxfId="920" priority="103">
      <formula>$J$240&gt;=4</formula>
    </cfRule>
  </conditionalFormatting>
  <conditionalFormatting sqref="G241:J241">
    <cfRule type="expression" dxfId="919" priority="100">
      <formula>$J$241&lt;4</formula>
    </cfRule>
    <cfRule type="expression" dxfId="918" priority="101">
      <formula>$J$241&gt;=4</formula>
    </cfRule>
  </conditionalFormatting>
  <conditionalFormatting sqref="K240:M241 C240:F241">
    <cfRule type="expression" dxfId="917" priority="98">
      <formula>OR($J$240&lt;4,$J$241&lt;4,$K$240&lt;4,$L$240&lt;4,$M$240&lt;4)</formula>
    </cfRule>
    <cfRule type="expression" dxfId="916" priority="99">
      <formula>AND($J$240&gt;=4,$J$241&gt;=4,$K$240&gt;=4,$L$240&gt;=4,$M$240&gt;=4)</formula>
    </cfRule>
  </conditionalFormatting>
  <conditionalFormatting sqref="K236:M239 C236:F239">
    <cfRule type="expression" dxfId="915" priority="96">
      <formula>OR($J$236&lt;4,$J$237&lt;4,$J$238&lt;3,$J$239&lt;3,$K$236&lt;3.5,$L$236&lt;3.5,$M$236&lt;3.5)</formula>
    </cfRule>
    <cfRule type="expression" dxfId="914" priority="97">
      <formula>AND($J$236&gt;=4,$J$237&gt;=4,$J$238&gt;=3,$J$239&gt;=3,$K$236&gt;=3.5,$L$236&gt;=3.5,$M$236&gt;=3.5)</formula>
    </cfRule>
  </conditionalFormatting>
  <conditionalFormatting sqref="C240:M241">
    <cfRule type="expression" dxfId="913" priority="95">
      <formula>$F$240="NE"</formula>
    </cfRule>
  </conditionalFormatting>
  <conditionalFormatting sqref="C186:F190 K186:M190">
    <cfRule type="expression" dxfId="912" priority="93">
      <formula>OR($J$186&lt;4,$J$187&lt;3,$J$188&lt;3,$J$189&lt;4,$J$190&lt;3,$K$186&lt;3.5,$L$186&lt;3.5,$M$186&lt;3.5)</formula>
    </cfRule>
    <cfRule type="expression" dxfId="911" priority="94">
      <formula>AND($J$186&gt;=4,$J$187&gt;=3,$J$188&gt;=3,$J$189&gt;=4,$J$190&gt;=3,$K$186&gt;=3.5,$L$186&gt;=3.5,$M$186&gt;=3.5)</formula>
    </cfRule>
  </conditionalFormatting>
  <conditionalFormatting sqref="G17:J17">
    <cfRule type="expression" dxfId="910" priority="92">
      <formula>$J$17&lt;3</formula>
    </cfRule>
    <cfRule type="expression" dxfId="909" priority="718">
      <formula>$J$17&gt;=3</formula>
    </cfRule>
  </conditionalFormatting>
  <conditionalFormatting sqref="G18:J18">
    <cfRule type="expression" dxfId="908" priority="86">
      <formula>$J$18&lt;4</formula>
    </cfRule>
    <cfRule type="expression" dxfId="907" priority="720">
      <formula>$J$18&gt;=4</formula>
    </cfRule>
  </conditionalFormatting>
  <conditionalFormatting sqref="G19:J19">
    <cfRule type="expression" dxfId="906" priority="89">
      <formula>$J$19&lt;3</formula>
    </cfRule>
    <cfRule type="expression" dxfId="905" priority="90">
      <formula>$J$19&gt;=3</formula>
    </cfRule>
  </conditionalFormatting>
  <conditionalFormatting sqref="G20:J20">
    <cfRule type="expression" dxfId="904" priority="87">
      <formula>$J$20&lt;2</formula>
    </cfRule>
    <cfRule type="expression" dxfId="903" priority="88">
      <formula>$J$20&gt;=2</formula>
    </cfRule>
  </conditionalFormatting>
  <conditionalFormatting sqref="K18:M20 C18:F20">
    <cfRule type="expression" dxfId="902" priority="84">
      <formula>OR($J$18&lt;4,$J$19&lt;3,$J$20&lt;2,$K$18&lt;=3,$L$18&lt;=3,$M$18&lt;=3,)</formula>
    </cfRule>
    <cfRule type="expression" dxfId="901" priority="85">
      <formula>AND($J$18&gt;=4,$J$19&gt;=3,$J$20&gt;=2,$K$18&gt;3,$L$18&gt;3,$M$18&gt;3)</formula>
    </cfRule>
  </conditionalFormatting>
  <conditionalFormatting sqref="C34:M36">
    <cfRule type="expression" dxfId="900" priority="63">
      <formula>$F$34="NE"</formula>
    </cfRule>
  </conditionalFormatting>
  <conditionalFormatting sqref="C37:M37">
    <cfRule type="expression" dxfId="899" priority="59">
      <formula>$F$37="NE"</formula>
    </cfRule>
  </conditionalFormatting>
  <conditionalFormatting sqref="C48:M50">
    <cfRule type="expression" dxfId="898" priority="51">
      <formula>$F$48="NE"</formula>
    </cfRule>
  </conditionalFormatting>
  <conditionalFormatting sqref="C52:M52">
    <cfRule type="expression" dxfId="897" priority="43">
      <formula>$F$52="NE"</formula>
    </cfRule>
  </conditionalFormatting>
  <conditionalFormatting sqref="C76:M78">
    <cfRule type="expression" dxfId="896" priority="35">
      <formula>$F$76="NE"</formula>
    </cfRule>
  </conditionalFormatting>
  <conditionalFormatting sqref="C79:M82">
    <cfRule type="expression" dxfId="895" priority="25">
      <formula>$F$79="NE"</formula>
    </cfRule>
  </conditionalFormatting>
  <conditionalFormatting sqref="C103:M104">
    <cfRule type="expression" dxfId="894" priority="21">
      <formula>$F$103="NE"</formula>
    </cfRule>
  </conditionalFormatting>
  <conditionalFormatting sqref="C154:M158">
    <cfRule type="expression" dxfId="893" priority="75">
      <formula>$F$154="NE"</formula>
    </cfRule>
  </conditionalFormatting>
  <conditionalFormatting sqref="C159:M160">
    <cfRule type="expression" dxfId="892" priority="74">
      <formula>$F$159="NE"</formula>
    </cfRule>
  </conditionalFormatting>
  <conditionalFormatting sqref="C216:M220">
    <cfRule type="expression" dxfId="891" priority="73">
      <formula>$F$216="NE"</formula>
    </cfRule>
  </conditionalFormatting>
  <conditionalFormatting sqref="C135:M135">
    <cfRule type="expression" dxfId="890" priority="72">
      <formula>$F$135="NE"</formula>
    </cfRule>
  </conditionalFormatting>
  <conditionalFormatting sqref="C136:M137">
    <cfRule type="expression" dxfId="889" priority="71">
      <formula>$F$136="NE"</formula>
    </cfRule>
  </conditionalFormatting>
  <conditionalFormatting sqref="G34:J34">
    <cfRule type="expression" dxfId="888" priority="70">
      <formula>$J$34&lt;4</formula>
    </cfRule>
    <cfRule type="expression" dxfId="887" priority="82">
      <formula>$J$34&gt;=4</formula>
    </cfRule>
  </conditionalFormatting>
  <conditionalFormatting sqref="G35:J35">
    <cfRule type="expression" dxfId="886" priority="68">
      <formula>$J$35&lt;3</formula>
    </cfRule>
    <cfRule type="expression" dxfId="885" priority="69">
      <formula>$J$35&gt;=3</formula>
    </cfRule>
  </conditionalFormatting>
  <conditionalFormatting sqref="G36:J36">
    <cfRule type="expression" dxfId="884" priority="66">
      <formula>$J$36&lt;3</formula>
    </cfRule>
    <cfRule type="expression" dxfId="883" priority="67">
      <formula>$J$36&gt;=3</formula>
    </cfRule>
  </conditionalFormatting>
  <conditionalFormatting sqref="K34:M36 C34:F36">
    <cfRule type="expression" dxfId="882" priority="64">
      <formula>AND($J$34&gt;=4,$J$35&gt;=3,$J$36&gt;=3,$K$34&gt;=3.5,$L$34&gt;=3.5,$M$34&gt;=3.5)</formula>
    </cfRule>
    <cfRule type="expression" dxfId="881" priority="65">
      <formula>OR($J$34&lt;4,$J$35&lt;3,$J$36&lt;3,$K$34&lt;3.5,$L$34&lt;3.5,$M$34&lt;3.5)</formula>
    </cfRule>
  </conditionalFormatting>
  <conditionalFormatting sqref="G37:J37">
    <cfRule type="expression" dxfId="880" priority="62">
      <formula>$J$37&lt;3</formula>
    </cfRule>
    <cfRule type="expression" dxfId="879" priority="81">
      <formula>$J$37&gt;=3</formula>
    </cfRule>
  </conditionalFormatting>
  <conditionalFormatting sqref="C37:F37 K37:M37">
    <cfRule type="expression" dxfId="878" priority="61">
      <formula>AND($J$37&gt;=3,$K$37&gt;=3,$L$37&gt;=3,$M$37&gt;=3)</formula>
    </cfRule>
  </conditionalFormatting>
  <conditionalFormatting sqref="K37:M37 C37:F37">
    <cfRule type="expression" dxfId="877" priority="60">
      <formula>OR($J$37&lt;3,$K$37&lt;3,$L$37&lt;3,$M$37&lt;3)</formula>
    </cfRule>
  </conditionalFormatting>
  <conditionalFormatting sqref="G48:J48">
    <cfRule type="expression" dxfId="876" priority="56">
      <formula>$J$48&lt;3</formula>
    </cfRule>
    <cfRule type="expression" dxfId="875" priority="80">
      <formula>$J$48&gt;=3</formula>
    </cfRule>
  </conditionalFormatting>
  <conditionalFormatting sqref="G49:J49">
    <cfRule type="expression" dxfId="874" priority="55">
      <formula>$J$49&lt;3</formula>
    </cfRule>
    <cfRule type="expression" dxfId="873" priority="58">
      <formula>$J$49&gt;=3</formula>
    </cfRule>
  </conditionalFormatting>
  <conditionalFormatting sqref="G50:J50">
    <cfRule type="expression" dxfId="872" priority="54">
      <formula>$J$50&lt;3</formula>
    </cfRule>
    <cfRule type="expression" dxfId="871" priority="57">
      <formula>$J$50&gt;=3</formula>
    </cfRule>
  </conditionalFormatting>
  <conditionalFormatting sqref="C48:F50 K48:M50">
    <cfRule type="expression" dxfId="870" priority="52">
      <formula>OR($J$48&lt;3,$J$49&lt;3,$J$50&lt;3,$K$48&lt;=3,$L$48&lt;=3,$M$48&lt;=3)</formula>
    </cfRule>
    <cfRule type="expression" dxfId="869" priority="53">
      <formula>AND($J$48&gt;=3,$J$49&gt;=3,$J$50&gt;=3,$K$48&gt;3,$L$48&gt;3,$M$48&gt;3)</formula>
    </cfRule>
  </conditionalFormatting>
  <conditionalFormatting sqref="G51:J51">
    <cfRule type="expression" dxfId="868" priority="50">
      <formula>$J$51&lt;3</formula>
    </cfRule>
    <cfRule type="expression" dxfId="867" priority="719">
      <formula>$J$51&gt;=3</formula>
    </cfRule>
  </conditionalFormatting>
  <conditionalFormatting sqref="K51:M51 C51:F51">
    <cfRule type="expression" dxfId="866" priority="48">
      <formula>OR($J$51&lt;3,$K$51&lt;3,$L$51&lt;3,$M$51&lt;3)</formula>
    </cfRule>
    <cfRule type="expression" dxfId="865" priority="49">
      <formula>AND($J$51&gt;=3,$K$51&gt;=3,$L$51&gt;=3,$M$51&gt;=3)</formula>
    </cfRule>
  </conditionalFormatting>
  <conditionalFormatting sqref="G52:J52">
    <cfRule type="expression" dxfId="864" priority="46">
      <formula>$J$52&lt;4</formula>
    </cfRule>
    <cfRule type="expression" dxfId="863" priority="79">
      <formula>$J$52&gt;=4</formula>
    </cfRule>
  </conditionalFormatting>
  <conditionalFormatting sqref="C52:F52 K52:M52">
    <cfRule type="expression" dxfId="862" priority="44">
      <formula>OR($J$52&lt;4,$K$52&lt;4,$L$52&lt;4,$M$52&lt;4)</formula>
    </cfRule>
    <cfRule type="expression" dxfId="861" priority="45">
      <formula>AND($J$52&gt;=4,$K$52&gt;=4,$L$52&gt;=4,$M$52&gt;=4)</formula>
    </cfRule>
  </conditionalFormatting>
  <conditionalFormatting sqref="G76:J76">
    <cfRule type="expression" dxfId="860" priority="42">
      <formula>$J$76&lt;4</formula>
    </cfRule>
    <cfRule type="expression" dxfId="859" priority="78">
      <formula>$J$76&gt;=4</formula>
    </cfRule>
  </conditionalFormatting>
  <conditionalFormatting sqref="G77:J77">
    <cfRule type="expression" dxfId="858" priority="40">
      <formula>$J$77&lt;3</formula>
    </cfRule>
    <cfRule type="expression" dxfId="857" priority="41">
      <formula>$J$77&gt;=3</formula>
    </cfRule>
  </conditionalFormatting>
  <conditionalFormatting sqref="G78:J78">
    <cfRule type="expression" dxfId="856" priority="38">
      <formula>$J$78&gt;=3</formula>
    </cfRule>
    <cfRule type="expression" dxfId="855" priority="39">
      <formula>$J$78&lt;3</formula>
    </cfRule>
  </conditionalFormatting>
  <conditionalFormatting sqref="K76:M78 C76:F78">
    <cfRule type="expression" dxfId="854" priority="36">
      <formula>OR($J$76&lt;4,$J$77&lt;3,$J$78&lt;3,$K$76&lt;=3.5,$L$76&lt;=3.5,$M$76&lt;=3.5)</formula>
    </cfRule>
    <cfRule type="expression" dxfId="853" priority="37">
      <formula>AND($J$76&gt;=4,$J$77&gt;=3,$J$78&gt;=3,$K$76&gt;3.5,$L$76&gt;3.5,$M$76&gt;3.5)</formula>
    </cfRule>
  </conditionalFormatting>
  <conditionalFormatting sqref="G79:J79">
    <cfRule type="expression" dxfId="852" priority="34">
      <formula>$J$79&lt;3</formula>
    </cfRule>
    <cfRule type="expression" dxfId="851" priority="77">
      <formula>$J$79&gt;=3</formula>
    </cfRule>
  </conditionalFormatting>
  <conditionalFormatting sqref="G80:J80">
    <cfRule type="expression" dxfId="850" priority="32">
      <formula>$J$80&lt;3</formula>
    </cfRule>
    <cfRule type="expression" dxfId="849" priority="33">
      <formula>$J$80&gt;=3</formula>
    </cfRule>
  </conditionalFormatting>
  <conditionalFormatting sqref="G81:J81">
    <cfRule type="expression" dxfId="848" priority="30">
      <formula>$J$81&gt;=3</formula>
    </cfRule>
    <cfRule type="expression" dxfId="847" priority="31">
      <formula>$J$81&lt;3</formula>
    </cfRule>
  </conditionalFormatting>
  <conditionalFormatting sqref="G82:J82">
    <cfRule type="expression" dxfId="846" priority="28">
      <formula>$J$82&lt;3</formula>
    </cfRule>
    <cfRule type="expression" dxfId="845" priority="29">
      <formula>$J$82&gt;=3</formula>
    </cfRule>
  </conditionalFormatting>
  <conditionalFormatting sqref="G103:J103">
    <cfRule type="expression" dxfId="844" priority="24">
      <formula>$J$103&lt;3</formula>
    </cfRule>
    <cfRule type="expression" dxfId="843" priority="76">
      <formula>$J$103&gt;=3</formula>
    </cfRule>
  </conditionalFormatting>
  <conditionalFormatting sqref="G104:J104">
    <cfRule type="expression" dxfId="842" priority="22">
      <formula>$J$104&lt;3</formula>
    </cfRule>
    <cfRule type="expression" dxfId="841" priority="23">
      <formula>$J$104&gt;=3</formula>
    </cfRule>
  </conditionalFormatting>
  <conditionalFormatting sqref="K17:M17 C17:F17">
    <cfRule type="expression" dxfId="840" priority="725">
      <formula>OR($J$17&lt;3,$K$17&lt;3,$L$17&lt;3,$M$17&lt;3)</formula>
    </cfRule>
    <cfRule type="expression" dxfId="839" priority="726">
      <formula>AND($J$17&gt;=3,$K$17&gt;=3,$L$17&gt;=3,$M$17&gt;=3)</formula>
    </cfRule>
  </conditionalFormatting>
  <conditionalFormatting sqref="C13:F13 K13:M13">
    <cfRule type="expression" dxfId="838" priority="727">
      <formula>OR($J$13&lt;3,$K$13&lt;3,$L$13&lt;3,$M$13&lt;3)</formula>
    </cfRule>
    <cfRule type="expression" dxfId="837" priority="728">
      <formula>AND($J$13&gt;=3,$K$13&gt;=3,$L$13&gt;=3,$M$13&gt;=3)</formula>
    </cfRule>
  </conditionalFormatting>
  <conditionalFormatting sqref="K11:M11 C11:F11">
    <cfRule type="expression" dxfId="836" priority="729">
      <formula>OR($J$11&lt;4,$K$11&lt;4,$L$11&lt;4,$M$11&lt;4)</formula>
    </cfRule>
    <cfRule type="expression" dxfId="835" priority="730">
      <formula>AND($J$11&gt;=4,$K$11&gt;=4,$L$11&gt;=4,$M$11&gt;=4)</formula>
    </cfRule>
  </conditionalFormatting>
  <conditionalFormatting sqref="C73:F74 K73:M74">
    <cfRule type="expression" dxfId="834" priority="735">
      <formula>OR($J$73&lt;3,$J$74&lt;3,$K$73&lt;=3,$L$73&lt;=3,$M$73&lt;=3)</formula>
    </cfRule>
    <cfRule type="expression" dxfId="833" priority="736">
      <formula>AND($J$73&gt;=3,$J$74&gt;=3,$K$73&gt;3,$L$73&gt;3,$M$73&gt;3)</formula>
    </cfRule>
  </conditionalFormatting>
  <conditionalFormatting sqref="C83:F84 K83:M84">
    <cfRule type="expression" dxfId="832" priority="741">
      <formula>OR($J$83&lt;3,$J$84&lt;3,$K$83&lt;=3,$L$83&lt;=3,$M$83&lt;=3)</formula>
    </cfRule>
    <cfRule type="expression" dxfId="831" priority="742">
      <formula>AND($J$83&gt;=3,$J$84&gt;=3,$K$83&gt;3,$L$83&gt;3,$M$83&gt;3)</formula>
    </cfRule>
  </conditionalFormatting>
  <conditionalFormatting sqref="C87:F89 K87:M89">
    <cfRule type="expression" dxfId="830" priority="743">
      <formula>OR($J$87&lt;4,$J$88&lt;3,$J$89&lt;3,$K$87&lt;=3.5,$L$87&lt;=3.5,$M$87&lt;=3.5)</formula>
    </cfRule>
    <cfRule type="expression" dxfId="829" priority="744">
      <formula>AND($J$87&gt;=4,$J$88&gt;=3,$J$89&gt;=3,$K$87&gt;3.5,$L$87&gt;3.5,$M$87&gt;3.5)</formula>
    </cfRule>
  </conditionalFormatting>
  <conditionalFormatting sqref="K98:M102 C98:F102">
    <cfRule type="expression" dxfId="828" priority="747">
      <formula>OR($J$98&lt;3,$J$99&lt;3,$J$100&lt;3,$J$101&lt;2,$J$102&lt;3,$K$98&lt;3,$L$98&lt;3,$M$98&lt;3)</formula>
    </cfRule>
    <cfRule type="expression" dxfId="827" priority="748">
      <formula>AND($J$98&gt;=3,$J$99&gt;=3,$J$100&gt;=3,$J$101&gt;=2,$J$102&gt;=3,$K$98&gt;=3,$L$98&gt;=3,$M$98&gt;=3)</formula>
    </cfRule>
  </conditionalFormatting>
  <conditionalFormatting sqref="K103:M104 C103:F104">
    <cfRule type="expression" dxfId="826" priority="749">
      <formula>OR($J$103&lt;3,$J$104&lt;3,$K$103&lt;3,$L$103&lt;3,$M$103&lt;3)</formula>
    </cfRule>
    <cfRule type="expression" dxfId="825" priority="750">
      <formula>AND($J$103&gt;=3,$J$104&gt;=3,$K$103&gt;=3,$L$103&gt;=3,$M$103&gt;=3)</formula>
    </cfRule>
  </conditionalFormatting>
  <conditionalFormatting sqref="C111:F111 K111:M111">
    <cfRule type="expression" dxfId="824" priority="751">
      <formula>OR($J$111&lt;3,$K$111&lt;3,$L$111&lt;3,$M$111&lt;3)</formula>
    </cfRule>
    <cfRule type="expression" dxfId="823" priority="752">
      <formula>AND($J$111&gt;=3,$K$111&gt;=3,$L$111&gt;=3,$M$111&gt;=3)</formula>
    </cfRule>
  </conditionalFormatting>
  <conditionalFormatting sqref="K129:M132 C129:F132">
    <cfRule type="expression" dxfId="822" priority="757">
      <formula>OR($J$129&lt;3,$J$130&lt;4,$J$131&lt;3,$J$132&lt;3,$K$129&lt;=3,$L$129&lt;=3,$M$129&lt;=3)</formula>
    </cfRule>
    <cfRule type="expression" dxfId="821" priority="758">
      <formula>AND($J$129&gt;=3,$J$130&gt;=4,$J$131&gt;=3,$J$132&gt;=3,$K$129&gt;3,$L$129&gt;3,$M$129&gt;3)</formula>
    </cfRule>
  </conditionalFormatting>
  <conditionalFormatting sqref="C148:F150 K148:M150">
    <cfRule type="expression" dxfId="820" priority="759">
      <formula>OR($J$148&lt;3,$J$149&lt;3,$J$150&lt;2,$K$148&lt;=2.5,$L$148&lt;=2.5,$M$148&lt;=2.5)</formula>
    </cfRule>
    <cfRule type="expression" dxfId="819" priority="760">
      <formula>AND($J$148&gt;=3,$J$149&gt;=3,$J$150&gt;=2,$K$148&gt;2.5,$L$148&gt;2.5,$M$148&gt;2.5)</formula>
    </cfRule>
  </conditionalFormatting>
  <conditionalFormatting sqref="K152:M153 C152:F153">
    <cfRule type="expression" dxfId="818" priority="761">
      <formula>OR($J$152&lt;3,$J$153&lt;3,$K$152&lt;3,$L$152&lt;3,$M$152&lt;3)</formula>
    </cfRule>
    <cfRule type="expression" dxfId="817" priority="762">
      <formula>AND($J$152&gt;=3,$J$153&gt;=3,$K$152&gt;=3,$L$152&gt;=3,$M$152&gt;=3)</formula>
    </cfRule>
  </conditionalFormatting>
  <conditionalFormatting sqref="K159:M160 C159:F160">
    <cfRule type="expression" dxfId="816" priority="763">
      <formula>OR($J$159&lt;3,$J$160&lt;3,$K$159&lt;3,$L$159&lt;3,$M$159&lt;3)</formula>
    </cfRule>
    <cfRule type="expression" dxfId="815" priority="764">
      <formula>AND($J$159&gt;=3,$J$160&gt;=3,$K$159&gt;=3,$L$159&gt;=3,$M$159&gt;=3)</formula>
    </cfRule>
  </conditionalFormatting>
  <conditionalFormatting sqref="K165:M166 C165:F166">
    <cfRule type="expression" dxfId="814" priority="765">
      <formula>OR($J$165&lt;3,$J$166&lt;3,$K$165&lt;3,$L$165&lt;3,$M$165&lt;3)</formula>
    </cfRule>
    <cfRule type="expression" dxfId="813" priority="766">
      <formula>AND($J$165&gt;=3,$J$166&gt;=3,$K$165&gt;=3,$L$165&gt;=3,$M$165&gt;=3)</formula>
    </cfRule>
  </conditionalFormatting>
  <conditionalFormatting sqref="K168:M168 C168:F168">
    <cfRule type="expression" dxfId="812" priority="769">
      <formula>OR($J$168&lt;3,$K$168&lt;3,$L$168&lt;3,$M$168&lt;3)</formula>
    </cfRule>
    <cfRule type="expression" dxfId="811" priority="770">
      <formula>AND($J$168&gt;=3,$K$168&gt;=3,$L$168&gt;=3,$M$168&gt;=3)</formula>
    </cfRule>
  </conditionalFormatting>
  <conditionalFormatting sqref="C184:F185 K184:M185">
    <cfRule type="expression" dxfId="810" priority="777">
      <formula>OR($J$184&lt;4,$J$185&lt;3,$K$184&lt;3.5,$L$184&lt;3.5,$M$184&lt;3.5)</formula>
    </cfRule>
    <cfRule type="expression" dxfId="809" priority="778">
      <formula>AND($J$184&gt;=4,$J$185&gt;=3,$K$184&gt;=3.5,$L$184&gt;=3.5,$M$184&gt;=3.5)</formula>
    </cfRule>
  </conditionalFormatting>
  <conditionalFormatting sqref="K123:M128 C123:F128">
    <cfRule type="expression" dxfId="808" priority="787">
      <formula>OR($J$123&lt;2,$J$124&lt;3,$J$125&lt;3,$J$126&lt;3,$J$127&lt;4,$J$128&lt;3,$K$123&lt;=3,$L$123&lt;=3,$M$123&lt;=3)</formula>
    </cfRule>
    <cfRule type="expression" dxfId="807" priority="788">
      <formula>AND($J$123&gt;=2,$J$124&gt;=3,$J$125&gt;=3,$J$126&gt;=3,$J$127&gt;=4,$J$128&gt;=3,$K$123&gt;3,$L$123&gt;3,$M$123&gt;3)</formula>
    </cfRule>
  </conditionalFormatting>
  <conditionalFormatting sqref="K138:M139 C138:F139">
    <cfRule type="expression" dxfId="806" priority="789">
      <formula>OR($J$138&lt;3,$J$139&lt;4,$K$138&lt;3.5,$L$138&lt;3.5,$M$138&lt;3.5)</formula>
    </cfRule>
    <cfRule type="expression" dxfId="805" priority="790">
      <formula>AND($J$138&gt;=3,$J$139&gt;=4,$K$138&gt;=3.5,$L$138&gt;=3.5,$M$138&gt;=3.5)</formula>
    </cfRule>
  </conditionalFormatting>
  <conditionalFormatting sqref="C142:F142 K142:M142">
    <cfRule type="expression" dxfId="804" priority="791">
      <formula>OR($J$142&lt;4,$K$142&lt;4,$L$142&lt;4,$M$142&lt;4)</formula>
    </cfRule>
    <cfRule type="expression" dxfId="803" priority="792">
      <formula>AND($J$142&gt;=4,$K$142&gt;=4,$L$142&gt;=4,$M$142&gt;=4)</formula>
    </cfRule>
  </conditionalFormatting>
  <conditionalFormatting sqref="C143:F144 K143:M144">
    <cfRule type="expression" dxfId="802" priority="793">
      <formula>OR($J$143&lt;4,$J$144&lt;4,$K$143&lt;4,$L$143&lt;4,$M$143&lt;4)</formula>
    </cfRule>
    <cfRule type="expression" dxfId="801" priority="794">
      <formula>AND($J$143&gt;=4,$J$144&gt;=4,$K$143&gt;=4,$L$143&gt;=4,$M$143&gt;=4)</formula>
    </cfRule>
  </conditionalFormatting>
  <conditionalFormatting sqref="G7:J7">
    <cfRule type="expression" dxfId="800" priority="19">
      <formula>$J$7&lt;4</formula>
    </cfRule>
    <cfRule type="expression" dxfId="799" priority="20">
      <formula>$J$7&gt;=4</formula>
    </cfRule>
  </conditionalFormatting>
  <conditionalFormatting sqref="K2:M3 C2:F3">
    <cfRule type="expression" dxfId="798" priority="8706">
      <formula>OR($J$2&lt;4,$J$3&lt;3,$K$2&lt;=3.5,$L$2&lt;=3.5,$M$2&lt;=3.5)</formula>
    </cfRule>
    <cfRule type="expression" dxfId="797" priority="8707">
      <formula>AND($J$2&gt;=4,$J$3&gt;=3,$K$2&gt;3.5,$L$2&gt;3.5,$M$2&gt;3.5)</formula>
    </cfRule>
  </conditionalFormatting>
  <conditionalFormatting sqref="G56:J56">
    <cfRule type="expression" dxfId="796" priority="586">
      <formula>$J$56&lt;3</formula>
    </cfRule>
    <cfRule type="expression" dxfId="795" priority="587">
      <formula>$J$56&gt;=3</formula>
    </cfRule>
  </conditionalFormatting>
  <conditionalFormatting sqref="C53:F56 K53:M56">
    <cfRule type="expression" dxfId="794" priority="801">
      <formula>OR($J$53&lt;3,$J$54&lt;3,$J$55&lt;4,$J$56&lt;3,$K$53&lt;3.5,$L$53&lt;3.5,$M$53&lt;3.5)</formula>
    </cfRule>
    <cfRule type="expression" dxfId="793" priority="802">
      <formula>AND($J$53&gt;=3,$J$54&gt;=3,$J$55&gt;=4,$J$56&gt;=3,$K$53&gt;=3.5,$L$53&gt;=3.5,$M$53&gt;=3.5)</formula>
    </cfRule>
  </conditionalFormatting>
  <conditionalFormatting sqref="K57:M57 C57:F57">
    <cfRule type="expression" dxfId="792" priority="8798">
      <formula>OR($J$57&lt;3,$J$58&lt;4,$K$57&lt;3.5,$L$57&lt;3.5,$M$57&lt;3.5)</formula>
    </cfRule>
    <cfRule type="expression" dxfId="791" priority="8799">
      <formula>AND($J$57&gt;=3,$J$58&gt;=4,$K$57&gt;=3.5,$L$57&gt;=3.5,$M$57&gt;=3.5)</formula>
    </cfRule>
  </conditionalFormatting>
  <conditionalFormatting sqref="G57:J57">
    <cfRule type="expression" dxfId="790" priority="17">
      <formula>$J$57&lt;3</formula>
    </cfRule>
    <cfRule type="expression" dxfId="789" priority="18">
      <formula>$J$57&gt;=3</formula>
    </cfRule>
  </conditionalFormatting>
  <conditionalFormatting sqref="G63:J63">
    <cfRule type="expression" dxfId="788" priority="568">
      <formula>$J$63&lt;3</formula>
    </cfRule>
    <cfRule type="expression" dxfId="787" priority="569">
      <formula>$J$63&gt;=3</formula>
    </cfRule>
  </conditionalFormatting>
  <conditionalFormatting sqref="G64:J64">
    <cfRule type="expression" dxfId="786" priority="15">
      <formula>$J$64&lt;3</formula>
    </cfRule>
    <cfRule type="expression" dxfId="785" priority="16">
      <formula>$J$64&gt;=3</formula>
    </cfRule>
  </conditionalFormatting>
  <conditionalFormatting sqref="C85:F86 K85:M86">
    <cfRule type="expression" dxfId="784" priority="8804">
      <formula>OR($J$85&lt;3,$J$86&lt;3,$K$85&lt;3,$L$85&lt;3,$M$85&lt;3)</formula>
    </cfRule>
    <cfRule type="expression" dxfId="783" priority="8805">
      <formula>AND($J$85&gt;=3,$J$86&gt;=3,$K$85&gt;=3,$L$85&gt;=3,$M$85&gt;=3)</formula>
    </cfRule>
  </conditionalFormatting>
  <conditionalFormatting sqref="K95:M97 C95:F97">
    <cfRule type="expression" dxfId="782" priority="8806">
      <formula>OR($J$95&lt;2,$J$96&lt;3,$J$97&lt;4,$K$95&lt;=3,$L$95&lt;=3,$M$95&lt;=3)</formula>
    </cfRule>
    <cfRule type="expression" dxfId="781" priority="8807">
      <formula>AND($J$95&gt;=2,$J$96&gt;=3,$J$97&gt;=4,$K$95&gt;3,$L$95&gt;3,$M$95&gt;3)</formula>
    </cfRule>
  </conditionalFormatting>
  <conditionalFormatting sqref="K226:M229 C226:F229">
    <cfRule type="expression" dxfId="780" priority="8834">
      <formula>OR($J$226&lt;3,$J$227&lt;3,$J$228&lt;4,$J$229&lt;3,$K$226&lt;3.5,$L$226&lt;3.5,$M$226&lt;3.5)</formula>
    </cfRule>
    <cfRule type="expression" dxfId="779" priority="8835">
      <formula>AND($J$226&gt;=3,$J$227&gt;=3,$J$228&gt;=4,$J$229&gt;=3,$K$226&gt;=3.5,$L$226&gt;=3.5,$M$226&gt;=3.5)</formula>
    </cfRule>
  </conditionalFormatting>
  <conditionalFormatting sqref="K115:M115 C115:F115">
    <cfRule type="expression" dxfId="778" priority="9293">
      <formula>OR($J$115&lt;4,$K$115&lt;4,$L$115&lt;4,$M$115&lt;4)</formula>
    </cfRule>
    <cfRule type="expression" dxfId="777" priority="9294">
      <formula>AND($J$115&gt;=4,$K$115&gt;=4,$L$115&gt;=4,$M$115&gt;=4)</formula>
    </cfRule>
  </conditionalFormatting>
  <conditionalFormatting sqref="C198:C199">
    <cfRule type="expression" dxfId="776" priority="9297">
      <formula>OR($J$198&lt;4,$J$199&lt;2,$K$198&lt;3,$L$198&lt;3,$M$198&lt;3)</formula>
    </cfRule>
    <cfRule type="expression" dxfId="775" priority="9298">
      <formula>AND($J$198&gt;=4,J$199&gt;=2,$K$198&gt;=3,$L$198&gt;=3,$M$198&gt;=3)</formula>
    </cfRule>
  </conditionalFormatting>
  <conditionalFormatting sqref="G198:J198">
    <cfRule type="expression" dxfId="774" priority="13">
      <formula>$J$198&gt;=3</formula>
    </cfRule>
    <cfRule type="expression" dxfId="773" priority="14">
      <formula>$J$198&lt;3</formula>
    </cfRule>
  </conditionalFormatting>
  <conditionalFormatting sqref="G199:J199">
    <cfRule type="expression" dxfId="772" priority="11">
      <formula>$J$199&gt;=3</formula>
    </cfRule>
    <cfRule type="expression" dxfId="771" priority="12">
      <formula>$J$199&lt;3</formula>
    </cfRule>
  </conditionalFormatting>
  <conditionalFormatting sqref="K211:M215 C211:F215">
    <cfRule type="expression" dxfId="770" priority="9301">
      <formula>OR($J$211&lt;3,$J$212&lt;3,$J$213&lt;4,$J$214&lt;4,$J$215&lt;3,$K$211&lt;3.5,$L$211&lt;3.5,$M$211&lt;3.5)</formula>
    </cfRule>
    <cfRule type="expression" dxfId="769" priority="9302">
      <formula>AND($J$211&gt;=3,$J$212&gt;=3,$J$213&gt;=4,$J$214&gt;=4,$J$215&gt;=3,$K$211&gt;=3.5,$L$211&gt;=3.5,$M$211&gt;=3.5)</formula>
    </cfRule>
  </conditionalFormatting>
  <conditionalFormatting sqref="G227:J227">
    <cfRule type="expression" dxfId="768" priority="137">
      <formula>$J$227&lt;3</formula>
    </cfRule>
    <cfRule type="expression" dxfId="767" priority="138">
      <formula>$J$227&gt;=3</formula>
    </cfRule>
  </conditionalFormatting>
  <conditionalFormatting sqref="G228:J228">
    <cfRule type="expression" dxfId="766" priority="2">
      <formula>$J$228&lt;4</formula>
    </cfRule>
    <cfRule type="expression" dxfId="765" priority="5">
      <formula>$J$228&gt;=4</formula>
    </cfRule>
  </conditionalFormatting>
  <conditionalFormatting sqref="C6:F7 K6:M7">
    <cfRule type="expression" dxfId="764" priority="10199">
      <formula>OR($J$6&lt;3,$J$7&lt;4,$K$6&lt;=4,$L$6&lt;=4,$M$6&lt;=4)</formula>
    </cfRule>
    <cfRule type="expression" dxfId="763" priority="10200">
      <formula>AND($J$6&gt;=3,$J$7&gt;=4,$K$6&gt;4,$L$6&gt;4,$M$6&gt;4)</formula>
    </cfRule>
  </conditionalFormatting>
  <conditionalFormatting sqref="K45:M46 C45:F46">
    <cfRule type="expression" dxfId="762" priority="10876">
      <formula>OR($J$45&lt;3,$J$46&lt;3,$K$45&lt;3.5,$L$45&lt;3.5,$M$45&lt;3.5)</formula>
    </cfRule>
    <cfRule type="expression" dxfId="761" priority="10877">
      <formula>AND($J$45&gt;=3,$J$46&gt;=3,$K$45&gt;=3.5,$L$45&gt;=3.5,$M$45&gt;=3.5)</formula>
    </cfRule>
  </conditionalFormatting>
  <conditionalFormatting sqref="K59:M60 C59:F60">
    <cfRule type="expression" dxfId="760" priority="10996">
      <formula>OR($J$59&lt;3,$J$60&lt;3,$K$59&lt;3,$L$59&lt;3,$M$59&lt;3)</formula>
    </cfRule>
    <cfRule type="expression" dxfId="759" priority="10997">
      <formula>AND($J$59&gt;=3,$J$60&gt;=3,$K$59&gt;=3,$L$59&gt;=3,$M$59&gt;=3)</formula>
    </cfRule>
  </conditionalFormatting>
  <conditionalFormatting sqref="C61:F63 K61:M63">
    <cfRule type="expression" dxfId="758" priority="11476">
      <formula>OR($J$61&lt;4,$J$62&lt;3,$J$63&lt;3,$K$61&lt;3.5,$L$61&lt;3.5,$M$61&lt;3.5)</formula>
    </cfRule>
    <cfRule type="expression" dxfId="757" priority="11477">
      <formula>AND($J$61&gt;=4,$J$62&gt;=3,$J$63&gt;=3,$K$61&gt;=3.5,$L$61&gt;=3.5,$M$61&gt;=3.5)</formula>
    </cfRule>
  </conditionalFormatting>
  <conditionalFormatting sqref="K64:M64 C64:F64">
    <cfRule type="expression" dxfId="756" priority="11716">
      <formula>OR($J$64&lt;3,$K$64&lt;3,$L$64&lt;3,$M$64&lt;3)</formula>
    </cfRule>
    <cfRule type="expression" dxfId="755" priority="11717">
      <formula>AND($J$64&gt;=3,$K$64&gt;=3,$L$64&gt;=3,$M$64&gt;=3)</formula>
    </cfRule>
  </conditionalFormatting>
  <conditionalFormatting sqref="C119:F119 K119:M119">
    <cfRule type="expression" dxfId="754" priority="12186">
      <formula>OR($J$119&lt;4,$K$119&lt;4,$L$119&lt;4,$M$119&lt;4)</formula>
    </cfRule>
    <cfRule type="expression" dxfId="753" priority="12187">
      <formula>AND($J$119&gt;=4,$K$119&gt;=4,$L$119&gt;=4,$M$119&gt;=4)</formula>
    </cfRule>
  </conditionalFormatting>
  <conditionalFormatting sqref="C136:F137 K136:M137">
    <cfRule type="expression" dxfId="752" priority="12258">
      <formula>OR($J$136&lt;3,$J$137&lt;3,$K$136&lt;3,$L$136&lt;3,$M$136&lt;3)</formula>
    </cfRule>
    <cfRule type="expression" dxfId="751" priority="12259">
      <formula>AND($J$136&gt;=3,$J$137&gt;=3,$K$136&gt;=3,$L$136&gt;=3,$M$136&gt;=3)</formula>
    </cfRule>
  </conditionalFormatting>
  <conditionalFormatting sqref="K172:M173 C172:F173">
    <cfRule type="expression" dxfId="750" priority="12282">
      <formula>OR($J$172&lt;3,$J$173&lt;3,$K$172&lt;=3,$L$172&lt;=3,$M$172&lt;=3)</formula>
    </cfRule>
    <cfRule type="expression" dxfId="749" priority="12283">
      <formula>AND($J$172&gt;=3,$J$173&gt;=3,$K$172&gt;3,$L$172&gt;3,$M$172&gt;3)</formula>
    </cfRule>
  </conditionalFormatting>
  <conditionalFormatting sqref="C195:F197 K195:M197">
    <cfRule type="expression" dxfId="748" priority="12399">
      <formula>OR($J$195&lt;3,$J$196&lt;3,$J$197&lt;3,$K$195&lt;=3,$L$195&lt;=3,$M$195&lt;=3)</formula>
    </cfRule>
    <cfRule type="expression" dxfId="747" priority="12400">
      <formula>AND($J$195&gt;=3,$J$196&gt;=3,$J$197&gt;=3,$K$195&gt;3,$L$195&gt;3,$M$195&gt;3)</formula>
    </cfRule>
  </conditionalFormatting>
  <conditionalFormatting sqref="D198:F199 K198:M199">
    <cfRule type="expression" dxfId="746" priority="12524">
      <formula>OR($J$198&lt;3,$J$199&lt;3,$K$198&lt;=3,$L$198&lt;=3,$M$198&lt;=3)</formula>
    </cfRule>
    <cfRule type="expression" dxfId="745" priority="12525">
      <formula>AND($J$198&gt;=3,$J$199&gt;=3,$K$198&gt;3,$L$198&gt;3,$M$198&gt;3)</formula>
    </cfRule>
  </conditionalFormatting>
  <conditionalFormatting sqref="K221:M225 C221:F225">
    <cfRule type="expression" dxfId="744" priority="12570">
      <formula>OR($J$221&lt;3,$J$222&lt;3,$J$223&lt;3,$J$224&lt;4,$J$225&lt;3,$K$221&lt;=3,$L$221&lt;=3,$M$221&lt;=3)</formula>
    </cfRule>
    <cfRule type="expression" dxfId="743" priority="12571">
      <formula>AND($J$221&gt;=3,$J$222&gt;=3,$J$223&gt;=3,$J$224&gt;=4,$J$225&gt;=3,$K$221&gt;3,$L$221&gt;3,$M$221&gt;3)</formula>
    </cfRule>
  </conditionalFormatting>
  <conditionalFormatting sqref="K230:M230 C230:F230">
    <cfRule type="expression" dxfId="742" priority="12614">
      <formula>OR($J$230&lt;4,$K$230&lt;4,$L$230&lt;4,$M$230&lt;4)</formula>
    </cfRule>
    <cfRule type="expression" dxfId="741" priority="12615">
      <formula>AND($J$230&gt;=4,$K$230&gt;=4,$L$230&gt;=4,$M$230&gt;=4)</formula>
    </cfRule>
  </conditionalFormatting>
  <conditionalFormatting sqref="C21:F23 K21:M23">
    <cfRule type="expression" dxfId="740" priority="12632">
      <formula>OR($J$21&lt;3,$J$22&lt;3,$J$23&lt;3,$K$21&lt;3.5,$L$21&lt;3.5,$M$21&lt;3.5)</formula>
    </cfRule>
    <cfRule type="expression" dxfId="739" priority="12633">
      <formula>AND($J$21&gt;=3,$J$22&gt;=3,$J$23&gt;=3,$K$21&gt;=3.5,$L$21&gt;=3.5,$M$21&gt;=3.5)</formula>
    </cfRule>
  </conditionalFormatting>
  <conditionalFormatting sqref="C24:F24 K24:M24">
    <cfRule type="expression" dxfId="738" priority="12640">
      <formula>OR($J$24&lt;4,$K$24&lt;4,$L$24&lt;4,$M$24&lt;4)</formula>
    </cfRule>
    <cfRule type="expression" dxfId="737" priority="12641">
      <formula>AND($J$24&gt;=4,$K$24&gt;=4,$L$24&gt;=4,$M$24&gt;=4)</formula>
    </cfRule>
  </conditionalFormatting>
  <conditionalFormatting sqref="K33:M33 C33:F33">
    <cfRule type="expression" dxfId="736" priority="12983">
      <formula>OR($J$33&lt;3,$K$33&lt;3,$L$33&lt;3,$M$33&lt;3)</formula>
    </cfRule>
    <cfRule type="expression" dxfId="735" priority="12984">
      <formula>AND($J$33&gt;=3,$K$33&gt;=3,$L$33&gt;=3,$M$33&gt;=3)</formula>
    </cfRule>
  </conditionalFormatting>
  <conditionalFormatting sqref="K38:M38 C38:F38">
    <cfRule type="expression" dxfId="734" priority="13121">
      <formula>OR($J$38&lt;3,$K$38&lt;3,$L$38&lt;3,$M$38&lt;3)</formula>
    </cfRule>
    <cfRule type="expression" dxfId="733" priority="13122">
      <formula>AND($J$38&gt;=3,$K$38&gt;=3,$L$38&gt;=3,$M$38&gt;=3)</formula>
    </cfRule>
  </conditionalFormatting>
  <conditionalFormatting sqref="C75:F75 K75:M75">
    <cfRule type="expression" dxfId="732" priority="13631">
      <formula>OR($J$75&lt;3,$K$75&lt;3,$L$75&lt;3,$M$75&lt;3)</formula>
    </cfRule>
    <cfRule type="expression" dxfId="731" priority="13632">
      <formula>AND($J$75&gt;=3,$K$75&gt;=3,$L$75&gt;=3,$M$75&gt;=3)</formula>
    </cfRule>
  </conditionalFormatting>
  <conditionalFormatting sqref="C90:F94 K90:M94">
    <cfRule type="expression" dxfId="730" priority="13778">
      <formula>OR($J$90&lt;4,$J$91&lt;2,$J$92&lt;3,$J$93&lt;3,$J$94&lt;2,$K$90&lt;3,$L$90&lt;3,$M$90&lt;3,)</formula>
    </cfRule>
    <cfRule type="expression" dxfId="729" priority="13779">
      <formula>AND($J$90&gt;=4,$J$91&gt;=2,$J$92&gt;=3,$J$93&gt;=3,$J$94&gt;=2,$K$90&gt;=3,$L$90&gt;=3,$M$90&gt;=3)</formula>
    </cfRule>
  </conditionalFormatting>
  <conditionalFormatting sqref="K108:M110 C108:F110">
    <cfRule type="expression" dxfId="728" priority="13786">
      <formula>OR($J$108&lt;3,$J$109&lt;3,$J$110&lt;4,$K$108&lt;=3,$L$108&lt;=3,$M$108&lt;=3)</formula>
    </cfRule>
    <cfRule type="expression" dxfId="727" priority="13787">
      <formula>AND($J$108&gt;=3,$J$109&gt;=3,$J$110&gt;=4,$K$108&gt;3,$L$108&gt;3,$M$108&gt;3)</formula>
    </cfRule>
  </conditionalFormatting>
  <conditionalFormatting sqref="K118:M118 C118:F118">
    <cfRule type="expression" dxfId="726" priority="13868">
      <formula>OR($J$118&lt;3,$K$118&lt;3,$L$118&lt;3,$M$118&lt;3)</formula>
    </cfRule>
    <cfRule type="expression" dxfId="725" priority="13869">
      <formula>AND($J$118&gt;=3,$K$118&gt;=3,$L$118&gt;=3,$M$118&gt;=3)</formula>
    </cfRule>
  </conditionalFormatting>
  <conditionalFormatting sqref="K135:M135 C135:F135">
    <cfRule type="expression" dxfId="724" priority="14125">
      <formula>OR($J$135&lt;3,$K$135&lt;3,$L$135&lt;3,$M$135&lt;3)</formula>
    </cfRule>
    <cfRule type="expression" dxfId="723" priority="14126">
      <formula>AND($J$135&gt;=3,$K$135&gt;=3,$L$135&gt;=3,$M$135&gt;=3)</formula>
    </cfRule>
  </conditionalFormatting>
  <conditionalFormatting sqref="K145:M145 C145:F145">
    <cfRule type="expression" dxfId="722" priority="14297">
      <formula>OR($J$145&lt;4,$K$145&lt;4,$L$145&lt;4,$M$145&lt;4)</formula>
    </cfRule>
    <cfRule type="expression" dxfId="721" priority="14298">
      <formula>AND($J$145&gt;=4,$K$145&gt;=4,$L$145&gt;=4,$M$145&gt;=4)</formula>
    </cfRule>
  </conditionalFormatting>
  <conditionalFormatting sqref="K167:M167 C167:F167">
    <cfRule type="expression" dxfId="720" priority="14343">
      <formula>OR($J$167&lt;3,$K$167&lt;3,$L$167&lt;3,$M$167&lt;3)</formula>
    </cfRule>
    <cfRule type="expression" dxfId="719" priority="14344">
      <formula>AND($J$167&gt;=3,$K$167&gt;=3,$L$167&gt;=3,$M$167&gt;=3)</formula>
    </cfRule>
  </conditionalFormatting>
  <conditionalFormatting sqref="K169:M169 C169:F169">
    <cfRule type="expression" dxfId="718" priority="14659">
      <formula>OR($J$169&lt;3,$K$169&lt;3,$L$169&lt;3,$M$169&lt;3)</formula>
    </cfRule>
    <cfRule type="expression" dxfId="717" priority="14660">
      <formula>AND($J$169&gt;=3,$K$169&gt;=3,$L$169&gt;=3,$M$169&gt;=3)</formula>
    </cfRule>
  </conditionalFormatting>
  <conditionalFormatting sqref="K171:M171 C171:F171">
    <cfRule type="expression" dxfId="716" priority="14731">
      <formula>OR($J$171&lt;3,$K$171&lt;3,$L$171&lt;3,$M$171&lt;3)</formula>
    </cfRule>
    <cfRule type="expression" dxfId="715" priority="14732">
      <formula>AND($J$171&gt;=3,$K$171&gt;=3,$L$171&gt;=3,$M$171&gt;=3)</formula>
    </cfRule>
  </conditionalFormatting>
  <conditionalFormatting sqref="C200:F201 K200:M201">
    <cfRule type="expression" dxfId="714" priority="14962">
      <formula>OR($J$200&lt;3,$J$201&lt;3,$K$200&lt;=3,$L$200&lt;=3,$M$200&lt;=3)</formula>
    </cfRule>
    <cfRule type="expression" dxfId="713" priority="14963">
      <formula>AND($J$200&gt;=3,$J$201&gt;=3,$K$200&gt;3,$L$200&gt;3,$M$200&gt;3)</formula>
    </cfRule>
  </conditionalFormatting>
  <conditionalFormatting sqref="K207:M210 C207:F210">
    <cfRule type="expression" dxfId="712" priority="15002">
      <formula>OR($J$207&lt;3,$J$208&lt;3,$J$209&lt;3,$J$210&lt;3,$K$207&lt;3,$L$207&lt;3,$M$207&lt;3)</formula>
    </cfRule>
    <cfRule type="expression" dxfId="711" priority="15003">
      <formula>AND($J$207&gt;=3,$J$208&gt;=3,$J$209&gt;=3,$J$210&gt;=3,$K$207&gt;=3,$L$207&gt;=3,$M$207&gt;=3)</formula>
    </cfRule>
  </conditionalFormatting>
  <conditionalFormatting sqref="K231:M232 C231:F232">
    <cfRule type="expression" dxfId="710" priority="15010">
      <formula>OR($J$231&lt;4,$J$232&lt;3,$K$231&lt;3.5,$L$231&lt;3.5,$M$231&lt;3.5)</formula>
    </cfRule>
    <cfRule type="expression" dxfId="709" priority="15011">
      <formula>AND($J$231&gt;=4,$J$232&gt;=3,$K$231&gt;=3.5,$L$231&gt;=3.5,$M$231&gt;=3.5)</formula>
    </cfRule>
  </conditionalFormatting>
  <conditionalFormatting sqref="K79:M82 C79:F82">
    <cfRule type="expression" dxfId="708" priority="15052">
      <formula>OR($J$79&lt;3,$J$80&lt;3,$J$81&lt;3,$J$82&lt;3,$K$79&lt;3.5,$L$79&lt;3.5,$M$79&lt;3.5)</formula>
    </cfRule>
    <cfRule type="expression" dxfId="707" priority="15053">
      <formula>AND($J$79&gt;=3,$J$80&gt;=3,$J$81&gt;=3,$J$82&gt;=3,$K$79&gt;=3.5,$L$79&gt;=3.5,$M$79&gt;=3.5)</formula>
    </cfRule>
  </conditionalFormatting>
  <conditionalFormatting sqref="C134:F134 K134:M134">
    <cfRule type="expression" dxfId="706" priority="15096">
      <formula>OR($J$134&lt;4,$K$134&lt;4,$L$134&lt;4,$M$134&lt;4)</formula>
    </cfRule>
    <cfRule type="expression" dxfId="705" priority="15097">
      <formula>AND($J$134&gt;=4,$K$134&gt;=4,$L$134&gt;=4,$M$134&gt;=4)</formula>
    </cfRule>
  </conditionalFormatting>
  <conditionalFormatting sqref="K146:M147 C146:F147">
    <cfRule type="expression" dxfId="704" priority="15174">
      <formula>OR($J$146&lt;3,$J$147&lt;3,$K$146&lt;3,$L$146&lt;3,$M$146&lt;3)</formula>
    </cfRule>
    <cfRule type="expression" dxfId="703" priority="15175">
      <formula>AND($J$146&gt;=3,$J$147&gt;=3,$K$146&gt;=3,$L$146&gt;=3,$M$146&gt;=3)</formula>
    </cfRule>
  </conditionalFormatting>
  <conditionalFormatting sqref="K216:M220 C216:F220">
    <cfRule type="expression" dxfId="702" priority="15364">
      <formula>OR($J$216&lt;3,$J$217&lt;3,$J$218&lt;3,$J$219&lt;3,$J$220&lt;4,$K$216&lt;=3.2,$L$216&lt;=3.2,$M$216&lt;=3.2)</formula>
    </cfRule>
    <cfRule type="expression" dxfId="701" priority="15365">
      <formula>AND($J$216&gt;=3,$J$217&gt;=3,$J$218&gt;=3,$J$219&gt;=3,$J$220&gt;=4,$K$216&gt;3.2,$L$216&gt;3.2,$M$216&gt;3.2)</formula>
    </cfRule>
  </conditionalFormatting>
  <dataValidations count="3">
    <dataValidation type="list" allowBlank="1" showInputMessage="1" showErrorMessage="1" sqref="F34:F37 F48:F52 F76:F82 F120:F122 F216:F220 F240:F241 F17:F20 F87:F89 F103:F104 F154:F164 F171 F226:F229 F135:F137" xr:uid="{DF511AC6-94CB-45E4-B46B-B4FEABC22876}">
      <formula1>"DA,NE"</formula1>
    </dataValidation>
    <dataValidation type="list" allowBlank="1" showInputMessage="1" showErrorMessage="1" errorTitle="Upozorenje" error="Dokumentaciju i implementaciju moguće je ocjeniti ocjenom 1 do 5 sukladno Smjernicama za provođenje revzije kibernetičke sigurnosti." sqref="H2:I241" xr:uid="{24A8DE7E-2E1B-44F9-8D23-6CBC52FD99B4}">
      <formula1>"1,2,3,4,5"</formula1>
    </dataValidation>
    <dataValidation allowBlank="1" showInputMessage="1" showErrorMessage="1" errorTitle="Upozorenje" error="Dokumentaciju i implementaciju moguće je ocjeniti ocjenom 1 do 5 sukladno Smjernicama za provođenje revzije kibernetičke sigurnosti." sqref="J2:J241" xr:uid="{D42C65F0-946A-453D-BA64-7B092E06E9CC}"/>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475BB-509E-4246-AD1C-3C550154984C}">
  <sheetPr>
    <tabColor rgb="FFC1F0C7"/>
  </sheetPr>
  <dimension ref="A1:Y241"/>
  <sheetViews>
    <sheetView zoomScale="70" zoomScaleNormal="70" workbookViewId="0">
      <pane ySplit="1" topLeftCell="A2" activePane="bottomLeft" state="frozen"/>
      <selection pane="bottomLeft"/>
    </sheetView>
  </sheetViews>
  <sheetFormatPr defaultRowHeight="26.25" x14ac:dyDescent="0.4"/>
  <cols>
    <col min="2" max="2" width="38.7109375" customWidth="1"/>
    <col min="3" max="3" width="9.140625" style="51" customWidth="1"/>
    <col min="4" max="4" width="82.140625" customWidth="1"/>
    <col min="5" max="5" width="21.7109375" customWidth="1"/>
    <col min="6" max="6" width="22.140625" customWidth="1"/>
    <col min="7" max="7" width="38.42578125" style="61" customWidth="1"/>
    <col min="8" max="8" width="24.42578125" bestFit="1" customWidth="1"/>
    <col min="9" max="9" width="24.28515625" bestFit="1" customWidth="1"/>
    <col min="10" max="10" width="17.42578125" customWidth="1"/>
    <col min="11" max="13" width="17.85546875" customWidth="1"/>
    <col min="14" max="14" width="16.28515625" customWidth="1"/>
    <col min="15" max="15" width="50.7109375" customWidth="1"/>
    <col min="17" max="17" width="9.140625" style="132" customWidth="1"/>
    <col min="18" max="18" width="28.140625" customWidth="1"/>
    <col min="19" max="19" width="9.140625" style="132"/>
    <col min="20" max="20" width="32.85546875" customWidth="1"/>
    <col min="21" max="21" width="31.5703125" customWidth="1"/>
  </cols>
  <sheetData>
    <row r="1" spans="1:25" ht="45.75" thickBot="1" x14ac:dyDescent="0.45">
      <c r="A1" s="2"/>
      <c r="B1" s="3" t="s">
        <v>1</v>
      </c>
      <c r="C1" s="50" t="s">
        <v>0</v>
      </c>
      <c r="D1" s="3" t="s">
        <v>2</v>
      </c>
      <c r="E1" s="3" t="s">
        <v>3</v>
      </c>
      <c r="F1" s="4" t="s">
        <v>324</v>
      </c>
      <c r="G1" s="4" t="s">
        <v>4</v>
      </c>
      <c r="H1" s="4" t="s">
        <v>51</v>
      </c>
      <c r="I1" s="4" t="s">
        <v>52</v>
      </c>
      <c r="J1" s="4" t="s">
        <v>54</v>
      </c>
      <c r="K1" s="4" t="s">
        <v>8</v>
      </c>
      <c r="L1" s="4" t="s">
        <v>9</v>
      </c>
      <c r="M1" s="13" t="s">
        <v>53</v>
      </c>
      <c r="N1" s="124" t="s">
        <v>55</v>
      </c>
      <c r="O1" s="125" t="s">
        <v>329</v>
      </c>
      <c r="R1" s="175"/>
      <c r="S1" s="175"/>
      <c r="T1" s="175"/>
      <c r="U1" s="175"/>
    </row>
    <row r="2" spans="1:25" ht="54.75" customHeight="1" x14ac:dyDescent="0.4">
      <c r="A2" s="758">
        <v>1</v>
      </c>
      <c r="B2" s="759" t="s">
        <v>10</v>
      </c>
      <c r="C2" s="787" t="s">
        <v>11</v>
      </c>
      <c r="D2" s="789" t="s">
        <v>32</v>
      </c>
      <c r="E2" s="791" t="s">
        <v>6</v>
      </c>
      <c r="F2" s="791" t="s">
        <v>7</v>
      </c>
      <c r="G2" s="60" t="s">
        <v>45</v>
      </c>
      <c r="H2" s="259"/>
      <c r="I2" s="259"/>
      <c r="J2" s="391">
        <f>IF(AND(ISNUMBER(H2),ISNUMBER(I2)),AVERAGE(H2:I2),0)</f>
        <v>0</v>
      </c>
      <c r="K2" s="778" t="e">
        <f>ROUND(AVERAGE(H2:H3),2)</f>
        <v>#DIV/0!</v>
      </c>
      <c r="L2" s="778" t="e">
        <f>ROUND(AVERAGE(I2:I3),2)</f>
        <v>#DIV/0!</v>
      </c>
      <c r="M2" s="780" t="e">
        <f>ROUND(AVERAGE(K2:L3),2)</f>
        <v>#DIV/0!</v>
      </c>
      <c r="N2" s="781" t="str">
        <f>IFERROR(ROUND(AVERAGE(M2:M17),2),"")</f>
        <v/>
      </c>
      <c r="O2" s="849"/>
    </row>
    <row r="3" spans="1:25" ht="56.25" customHeight="1" x14ac:dyDescent="0.4">
      <c r="A3" s="630"/>
      <c r="B3" s="760"/>
      <c r="C3" s="788"/>
      <c r="D3" s="790"/>
      <c r="E3" s="792"/>
      <c r="F3" s="792"/>
      <c r="G3" s="176" t="s">
        <v>56</v>
      </c>
      <c r="H3" s="260"/>
      <c r="I3" s="260"/>
      <c r="J3" s="368">
        <f t="shared" ref="J3:J59" si="0">IF(AND(ISNUMBER(H3),ISNUMBER(I3)),AVERAGE(H3:I3),0)</f>
        <v>0</v>
      </c>
      <c r="K3" s="779"/>
      <c r="L3" s="779"/>
      <c r="M3" s="606"/>
      <c r="N3" s="782"/>
      <c r="O3" s="848"/>
    </row>
    <row r="4" spans="1:25" ht="45" x14ac:dyDescent="0.4">
      <c r="A4" s="630"/>
      <c r="B4" s="760"/>
      <c r="C4" s="767" t="s">
        <v>12</v>
      </c>
      <c r="D4" s="769" t="s">
        <v>31</v>
      </c>
      <c r="E4" s="765" t="s">
        <v>6</v>
      </c>
      <c r="F4" s="786" t="s">
        <v>7</v>
      </c>
      <c r="G4" s="17" t="s">
        <v>46</v>
      </c>
      <c r="H4" s="261"/>
      <c r="I4" s="261"/>
      <c r="J4" s="370">
        <f t="shared" si="0"/>
        <v>0</v>
      </c>
      <c r="K4" s="740" t="e">
        <f>ROUND(AVERAGE(H4:H5),2)</f>
        <v>#DIV/0!</v>
      </c>
      <c r="L4" s="740" t="e">
        <f>ROUND(AVERAGE(I4:I5),2)</f>
        <v>#DIV/0!</v>
      </c>
      <c r="M4" s="743" t="e">
        <f>ROUND(AVERAGE(K4:L5),2)</f>
        <v>#DIV/0!</v>
      </c>
      <c r="N4" s="782"/>
      <c r="O4" s="848"/>
      <c r="P4" s="16"/>
    </row>
    <row r="5" spans="1:25" ht="45" x14ac:dyDescent="0.4">
      <c r="A5" s="630"/>
      <c r="B5" s="760"/>
      <c r="C5" s="774"/>
      <c r="D5" s="785"/>
      <c r="E5" s="775"/>
      <c r="F5" s="786"/>
      <c r="G5" s="15" t="s">
        <v>47</v>
      </c>
      <c r="H5" s="262"/>
      <c r="I5" s="262"/>
      <c r="J5" s="563">
        <f t="shared" si="0"/>
        <v>0</v>
      </c>
      <c r="K5" s="776"/>
      <c r="L5" s="776"/>
      <c r="M5" s="777"/>
      <c r="N5" s="782"/>
      <c r="O5" s="848"/>
      <c r="P5" s="1"/>
      <c r="U5" s="122"/>
      <c r="V5" s="223"/>
      <c r="W5" s="123"/>
      <c r="X5" s="123"/>
      <c r="Y5" s="122"/>
    </row>
    <row r="6" spans="1:25" ht="45" customHeight="1" x14ac:dyDescent="0.4">
      <c r="A6" s="630"/>
      <c r="B6" s="760"/>
      <c r="C6" s="767" t="s">
        <v>13</v>
      </c>
      <c r="D6" s="769" t="s">
        <v>30</v>
      </c>
      <c r="E6" s="765" t="s">
        <v>6</v>
      </c>
      <c r="F6" s="765" t="s">
        <v>7</v>
      </c>
      <c r="G6" s="174" t="s">
        <v>48</v>
      </c>
      <c r="H6" s="266"/>
      <c r="I6" s="266"/>
      <c r="J6" s="371">
        <f t="shared" si="0"/>
        <v>0</v>
      </c>
      <c r="K6" s="740" t="e">
        <f>ROUND(AVERAGE(H6:H7),2)</f>
        <v>#DIV/0!</v>
      </c>
      <c r="L6" s="740" t="e">
        <f>ROUND(AVERAGE(I6:I7),2)</f>
        <v>#DIV/0!</v>
      </c>
      <c r="M6" s="743" t="e">
        <f>ROUND(AVERAGE(K6:L7),2)</f>
        <v>#DIV/0!</v>
      </c>
      <c r="N6" s="782"/>
      <c r="O6" s="848"/>
      <c r="P6" s="1"/>
    </row>
    <row r="7" spans="1:25" ht="45" customHeight="1" x14ac:dyDescent="0.4">
      <c r="A7" s="630"/>
      <c r="B7" s="760"/>
      <c r="C7" s="768"/>
      <c r="D7" s="770"/>
      <c r="E7" s="766"/>
      <c r="F7" s="766"/>
      <c r="G7" s="174" t="s">
        <v>50</v>
      </c>
      <c r="H7" s="266"/>
      <c r="I7" s="266"/>
      <c r="J7" s="371">
        <f>IF(AND(ISNUMBER(H7),ISNUMBER(I7)),AVERAGE(H7:I7),0)</f>
        <v>0</v>
      </c>
      <c r="K7" s="741"/>
      <c r="L7" s="741"/>
      <c r="M7" s="744"/>
      <c r="N7" s="782"/>
      <c r="O7" s="848"/>
      <c r="P7" s="1"/>
    </row>
    <row r="8" spans="1:25" ht="50.25" customHeight="1" x14ac:dyDescent="0.4">
      <c r="A8" s="630"/>
      <c r="B8" s="760"/>
      <c r="C8" s="767" t="s">
        <v>14</v>
      </c>
      <c r="D8" s="769" t="s">
        <v>29</v>
      </c>
      <c r="E8" s="765" t="s">
        <v>6</v>
      </c>
      <c r="F8" s="786" t="s">
        <v>7</v>
      </c>
      <c r="G8" s="17" t="s">
        <v>56</v>
      </c>
      <c r="H8" s="261"/>
      <c r="I8" s="261"/>
      <c r="J8" s="370">
        <f t="shared" si="0"/>
        <v>0</v>
      </c>
      <c r="K8" s="740" t="e">
        <f>ROUND(AVERAGE(H8:H9),2)</f>
        <v>#DIV/0!</v>
      </c>
      <c r="L8" s="740" t="e">
        <f>ROUND(AVERAGE(I8:I9),2)</f>
        <v>#DIV/0!</v>
      </c>
      <c r="M8" s="743" t="e">
        <f>ROUND(AVERAGE(K8:L9),2)</f>
        <v>#DIV/0!</v>
      </c>
      <c r="N8" s="782"/>
      <c r="O8" s="848"/>
    </row>
    <row r="9" spans="1:25" ht="45" x14ac:dyDescent="0.4">
      <c r="A9" s="630"/>
      <c r="B9" s="760"/>
      <c r="C9" s="768"/>
      <c r="D9" s="770"/>
      <c r="E9" s="766"/>
      <c r="F9" s="786"/>
      <c r="G9" s="58" t="s">
        <v>244</v>
      </c>
      <c r="H9" s="328"/>
      <c r="I9" s="328"/>
      <c r="J9" s="561">
        <f t="shared" si="0"/>
        <v>0</v>
      </c>
      <c r="K9" s="741"/>
      <c r="L9" s="741"/>
      <c r="M9" s="744"/>
      <c r="N9" s="782"/>
      <c r="O9" s="848"/>
    </row>
    <row r="10" spans="1:25" ht="49.5" customHeight="1" x14ac:dyDescent="0.4">
      <c r="A10" s="630"/>
      <c r="B10" s="760"/>
      <c r="C10" s="209" t="s">
        <v>15</v>
      </c>
      <c r="D10" s="245" t="s">
        <v>28</v>
      </c>
      <c r="E10" s="211" t="s">
        <v>6</v>
      </c>
      <c r="F10" s="211" t="s">
        <v>7</v>
      </c>
      <c r="G10" s="18" t="s">
        <v>380</v>
      </c>
      <c r="H10" s="261"/>
      <c r="I10" s="261"/>
      <c r="J10" s="370">
        <f t="shared" si="0"/>
        <v>0</v>
      </c>
      <c r="K10" s="559" t="e">
        <f>ROUND(AVERAGE(H10),2)</f>
        <v>#DIV/0!</v>
      </c>
      <c r="L10" s="559" t="e">
        <f>ROUND(AVERAGE(I10),2)</f>
        <v>#DIV/0!</v>
      </c>
      <c r="M10" s="560" t="e">
        <f>ROUND(AVERAGE(K10:L10),2)</f>
        <v>#DIV/0!</v>
      </c>
      <c r="N10" s="782"/>
      <c r="O10" s="363"/>
      <c r="R10" s="20"/>
    </row>
    <row r="11" spans="1:25" ht="53.25" customHeight="1" x14ac:dyDescent="0.4">
      <c r="A11" s="630"/>
      <c r="B11" s="760"/>
      <c r="C11" s="209" t="s">
        <v>16</v>
      </c>
      <c r="D11" s="245" t="s">
        <v>27</v>
      </c>
      <c r="E11" s="211" t="s">
        <v>6</v>
      </c>
      <c r="F11" s="211" t="s">
        <v>7</v>
      </c>
      <c r="G11" s="17" t="s">
        <v>245</v>
      </c>
      <c r="H11" s="261"/>
      <c r="I11" s="261"/>
      <c r="J11" s="370">
        <f t="shared" si="0"/>
        <v>0</v>
      </c>
      <c r="K11" s="559" t="e">
        <f>ROUND(AVERAGE(H11:H11),2)</f>
        <v>#DIV/0!</v>
      </c>
      <c r="L11" s="559" t="e">
        <f>ROUND(AVERAGE(I11:I11),2)</f>
        <v>#DIV/0!</v>
      </c>
      <c r="M11" s="560" t="e">
        <f>ROUND(AVERAGE(K11:L11),2)</f>
        <v>#DIV/0!</v>
      </c>
      <c r="N11" s="782"/>
      <c r="O11" s="364"/>
      <c r="R11" s="20"/>
    </row>
    <row r="12" spans="1:25" ht="94.5" customHeight="1" x14ac:dyDescent="0.4">
      <c r="A12" s="630"/>
      <c r="B12" s="760"/>
      <c r="C12" s="209" t="s">
        <v>17</v>
      </c>
      <c r="D12" s="245" t="s">
        <v>26</v>
      </c>
      <c r="E12" s="211" t="s">
        <v>6</v>
      </c>
      <c r="F12" s="211" t="s">
        <v>7</v>
      </c>
      <c r="G12" s="18" t="s">
        <v>246</v>
      </c>
      <c r="H12" s="263"/>
      <c r="I12" s="263"/>
      <c r="J12" s="560">
        <f t="shared" si="0"/>
        <v>0</v>
      </c>
      <c r="K12" s="559" t="e">
        <f>ROUND(AVERAGE(H12),2)</f>
        <v>#DIV/0!</v>
      </c>
      <c r="L12" s="559" t="e">
        <f>ROUND(AVERAGE(I12),2)</f>
        <v>#DIV/0!</v>
      </c>
      <c r="M12" s="560" t="e">
        <f>ROUND(AVERAGE(K12:L12),2)</f>
        <v>#DIV/0!</v>
      </c>
      <c r="N12" s="782"/>
      <c r="O12" s="363"/>
      <c r="R12" s="20"/>
    </row>
    <row r="13" spans="1:25" ht="104.25" customHeight="1" x14ac:dyDescent="0.4">
      <c r="A13" s="630"/>
      <c r="B13" s="760"/>
      <c r="C13" s="209" t="s">
        <v>18</v>
      </c>
      <c r="D13" s="245" t="s">
        <v>25</v>
      </c>
      <c r="E13" s="211" t="s">
        <v>6</v>
      </c>
      <c r="F13" s="211" t="s">
        <v>7</v>
      </c>
      <c r="G13" s="18" t="s">
        <v>362</v>
      </c>
      <c r="H13" s="263"/>
      <c r="I13" s="263"/>
      <c r="J13" s="560">
        <f t="shared" si="0"/>
        <v>0</v>
      </c>
      <c r="K13" s="559" t="e">
        <f>ROUND(AVERAGE(H13:H13),2)</f>
        <v>#DIV/0!</v>
      </c>
      <c r="L13" s="559" t="e">
        <f>ROUND(AVERAGE(I13:I13),2)</f>
        <v>#DIV/0!</v>
      </c>
      <c r="M13" s="560" t="e">
        <f>ROUND(AVERAGE(K13:L13),2)</f>
        <v>#DIV/0!</v>
      </c>
      <c r="N13" s="782"/>
      <c r="O13" s="364"/>
      <c r="R13" s="20"/>
    </row>
    <row r="14" spans="1:25" ht="51.75" customHeight="1" x14ac:dyDescent="0.4">
      <c r="A14" s="630"/>
      <c r="B14" s="851"/>
      <c r="C14" s="767" t="s">
        <v>19</v>
      </c>
      <c r="D14" s="769" t="s">
        <v>24</v>
      </c>
      <c r="E14" s="765" t="s">
        <v>6</v>
      </c>
      <c r="F14" s="765" t="s">
        <v>7</v>
      </c>
      <c r="G14" s="210" t="s">
        <v>46</v>
      </c>
      <c r="H14" s="263"/>
      <c r="I14" s="263"/>
      <c r="J14" s="560">
        <f t="shared" si="0"/>
        <v>0</v>
      </c>
      <c r="K14" s="740" t="e">
        <f>ROUND(AVERAGE(H14:H16),2)</f>
        <v>#DIV/0!</v>
      </c>
      <c r="L14" s="740" t="e">
        <f>ROUND(AVERAGE(I14:I16),2)</f>
        <v>#DIV/0!</v>
      </c>
      <c r="M14" s="743" t="e">
        <f>ROUND(AVERAGE(K14:L16),2)</f>
        <v>#DIV/0!</v>
      </c>
      <c r="N14" s="782"/>
      <c r="O14" s="848"/>
      <c r="R14" s="20"/>
    </row>
    <row r="15" spans="1:25" ht="45" customHeight="1" x14ac:dyDescent="0.4">
      <c r="A15" s="630"/>
      <c r="B15" s="851"/>
      <c r="C15" s="768"/>
      <c r="D15" s="770"/>
      <c r="E15" s="766"/>
      <c r="F15" s="766"/>
      <c r="G15" s="179" t="s">
        <v>109</v>
      </c>
      <c r="H15" s="266"/>
      <c r="I15" s="266"/>
      <c r="J15" s="371">
        <f t="shared" si="0"/>
        <v>0</v>
      </c>
      <c r="K15" s="741"/>
      <c r="L15" s="741"/>
      <c r="M15" s="744"/>
      <c r="N15" s="782"/>
      <c r="O15" s="848"/>
      <c r="R15" s="20"/>
    </row>
    <row r="16" spans="1:25" ht="50.25" customHeight="1" x14ac:dyDescent="0.4">
      <c r="A16" s="630"/>
      <c r="B16" s="851"/>
      <c r="C16" s="774"/>
      <c r="D16" s="785"/>
      <c r="E16" s="775"/>
      <c r="F16" s="775"/>
      <c r="G16" s="213" t="s">
        <v>417</v>
      </c>
      <c r="H16" s="262"/>
      <c r="I16" s="262"/>
      <c r="J16" s="563">
        <f t="shared" si="0"/>
        <v>0</v>
      </c>
      <c r="K16" s="776"/>
      <c r="L16" s="776"/>
      <c r="M16" s="777"/>
      <c r="N16" s="782"/>
      <c r="O16" s="848"/>
      <c r="R16" s="20"/>
    </row>
    <row r="17" spans="1:18" ht="115.5" customHeight="1" x14ac:dyDescent="0.4">
      <c r="A17" s="630"/>
      <c r="B17" s="851"/>
      <c r="C17" s="244" t="s">
        <v>20</v>
      </c>
      <c r="D17" s="245" t="s">
        <v>23</v>
      </c>
      <c r="E17" s="211" t="s">
        <v>6</v>
      </c>
      <c r="F17" s="211" t="s">
        <v>7</v>
      </c>
      <c r="G17" s="210" t="s">
        <v>421</v>
      </c>
      <c r="H17" s="263"/>
      <c r="I17" s="263"/>
      <c r="J17" s="560">
        <f t="shared" si="0"/>
        <v>0</v>
      </c>
      <c r="K17" s="559" t="e">
        <f>ROUND(AVERAGE(H17:H17),2)</f>
        <v>#DIV/0!</v>
      </c>
      <c r="L17" s="559" t="e">
        <f>ROUND(AVERAGE(I17:I17),2)</f>
        <v>#DIV/0!</v>
      </c>
      <c r="M17" s="560" t="e">
        <f>ROUND(AVERAGE(K17:L17),2)</f>
        <v>#DIV/0!</v>
      </c>
      <c r="N17" s="782"/>
      <c r="O17" s="364"/>
      <c r="R17" s="20"/>
    </row>
    <row r="18" spans="1:18" ht="45" x14ac:dyDescent="0.4">
      <c r="A18" s="630"/>
      <c r="B18" s="851"/>
      <c r="C18" s="767" t="s">
        <v>21</v>
      </c>
      <c r="D18" s="769" t="s">
        <v>22</v>
      </c>
      <c r="E18" s="765" t="s">
        <v>349</v>
      </c>
      <c r="F18" s="771" t="s">
        <v>396</v>
      </c>
      <c r="G18" s="210" t="s">
        <v>352</v>
      </c>
      <c r="H18" s="263"/>
      <c r="I18" s="263"/>
      <c r="J18" s="560">
        <f t="shared" si="0"/>
        <v>0</v>
      </c>
      <c r="K18" s="740" t="e">
        <f>ROUND(AVERAGE(H18:H20),2)</f>
        <v>#DIV/0!</v>
      </c>
      <c r="L18" s="740" t="e">
        <f>ROUND(AVERAGE(I18:I20),2)</f>
        <v>#DIV/0!</v>
      </c>
      <c r="M18" s="743" t="e">
        <f>ROUND(AVERAGE(K18:L20),2)</f>
        <v>#DIV/0!</v>
      </c>
      <c r="N18" s="782"/>
      <c r="O18" s="848"/>
      <c r="R18" s="20"/>
    </row>
    <row r="19" spans="1:18" ht="30" x14ac:dyDescent="0.4">
      <c r="A19" s="630"/>
      <c r="B19" s="851"/>
      <c r="C19" s="768"/>
      <c r="D19" s="770"/>
      <c r="E19" s="766"/>
      <c r="F19" s="772"/>
      <c r="G19" s="176" t="s">
        <v>358</v>
      </c>
      <c r="H19" s="260"/>
      <c r="I19" s="260"/>
      <c r="J19" s="372">
        <f t="shared" si="0"/>
        <v>0</v>
      </c>
      <c r="K19" s="741"/>
      <c r="L19" s="741"/>
      <c r="M19" s="744"/>
      <c r="N19" s="782"/>
      <c r="O19" s="848"/>
      <c r="R19" s="20"/>
    </row>
    <row r="20" spans="1:18" ht="45" x14ac:dyDescent="0.4">
      <c r="A20" s="631"/>
      <c r="B20" s="852"/>
      <c r="C20" s="793"/>
      <c r="D20" s="794"/>
      <c r="E20" s="795"/>
      <c r="F20" s="796"/>
      <c r="G20" s="180" t="s">
        <v>363</v>
      </c>
      <c r="H20" s="267"/>
      <c r="I20" s="267"/>
      <c r="J20" s="373">
        <f t="shared" si="0"/>
        <v>0</v>
      </c>
      <c r="K20" s="742"/>
      <c r="L20" s="742"/>
      <c r="M20" s="745"/>
      <c r="N20" s="783"/>
      <c r="O20" s="850"/>
      <c r="R20" s="20"/>
    </row>
    <row r="21" spans="1:18" ht="114.75" customHeight="1" x14ac:dyDescent="0.4">
      <c r="A21" s="747">
        <v>2</v>
      </c>
      <c r="B21" s="823" t="s">
        <v>5</v>
      </c>
      <c r="C21" s="856" t="s">
        <v>61</v>
      </c>
      <c r="D21" s="753" t="s">
        <v>83</v>
      </c>
      <c r="E21" s="754" t="s">
        <v>6</v>
      </c>
      <c r="F21" s="756" t="s">
        <v>7</v>
      </c>
      <c r="G21" s="181" t="s">
        <v>104</v>
      </c>
      <c r="H21" s="268"/>
      <c r="I21" s="268"/>
      <c r="J21" s="562">
        <f t="shared" si="0"/>
        <v>0</v>
      </c>
      <c r="K21" s="762" t="e">
        <f>ROUND(AVERAGE(H21:H23),2)</f>
        <v>#DIV/0!</v>
      </c>
      <c r="L21" s="762" t="e">
        <f>ROUND(AVERAGE(I21:I23),2)</f>
        <v>#DIV/0!</v>
      </c>
      <c r="M21" s="762" t="e">
        <f>ROUND(AVERAGE(K21:L23),2)</f>
        <v>#DIV/0!</v>
      </c>
      <c r="N21" s="763" t="str">
        <f>IFERROR(ROUND(AVERAGE(M21:M37),2),"")</f>
        <v/>
      </c>
      <c r="O21" s="860"/>
      <c r="R21" s="20"/>
    </row>
    <row r="22" spans="1:18" ht="123" customHeight="1" x14ac:dyDescent="0.4">
      <c r="A22" s="748"/>
      <c r="B22" s="824"/>
      <c r="C22" s="857"/>
      <c r="D22" s="730"/>
      <c r="E22" s="755"/>
      <c r="F22" s="757"/>
      <c r="G22" s="182" t="s">
        <v>418</v>
      </c>
      <c r="H22" s="269"/>
      <c r="I22" s="269"/>
      <c r="J22" s="374">
        <f t="shared" si="0"/>
        <v>0</v>
      </c>
      <c r="K22" s="724"/>
      <c r="L22" s="724"/>
      <c r="M22" s="724"/>
      <c r="N22" s="764"/>
      <c r="O22" s="848"/>
      <c r="R22" s="20"/>
    </row>
    <row r="23" spans="1:18" ht="123" customHeight="1" x14ac:dyDescent="0.4">
      <c r="A23" s="748"/>
      <c r="B23" s="824"/>
      <c r="C23" s="857"/>
      <c r="D23" s="730"/>
      <c r="E23" s="755"/>
      <c r="F23" s="757"/>
      <c r="G23" s="182" t="s">
        <v>110</v>
      </c>
      <c r="H23" s="269"/>
      <c r="I23" s="269"/>
      <c r="J23" s="374">
        <f t="shared" si="0"/>
        <v>0</v>
      </c>
      <c r="K23" s="724"/>
      <c r="L23" s="724"/>
      <c r="M23" s="724"/>
      <c r="N23" s="764"/>
      <c r="O23" s="848"/>
      <c r="R23" s="20"/>
    </row>
    <row r="24" spans="1:18" ht="204.75" customHeight="1" x14ac:dyDescent="0.4">
      <c r="A24" s="748"/>
      <c r="B24" s="824"/>
      <c r="C24" s="463" t="s">
        <v>62</v>
      </c>
      <c r="D24" s="454" t="s">
        <v>388</v>
      </c>
      <c r="E24" s="455" t="s">
        <v>6</v>
      </c>
      <c r="F24" s="455" t="s">
        <v>7</v>
      </c>
      <c r="G24" s="183" t="s">
        <v>247</v>
      </c>
      <c r="H24" s="270"/>
      <c r="I24" s="270"/>
      <c r="J24" s="379">
        <f t="shared" si="0"/>
        <v>0</v>
      </c>
      <c r="K24" s="554" t="e">
        <f>ROUND(AVERAGE(H24:H24),2)</f>
        <v>#DIV/0!</v>
      </c>
      <c r="L24" s="554" t="e">
        <f>ROUND(AVERAGE(I24:I24),2)</f>
        <v>#DIV/0!</v>
      </c>
      <c r="M24" s="554" t="e">
        <f>ROUND(AVERAGE(K24:L24),2)</f>
        <v>#DIV/0!</v>
      </c>
      <c r="N24" s="764"/>
      <c r="O24" s="461"/>
      <c r="R24" s="20"/>
    </row>
    <row r="25" spans="1:18" ht="48" customHeight="1" x14ac:dyDescent="0.4">
      <c r="A25" s="748"/>
      <c r="B25" s="824"/>
      <c r="C25" s="853" t="s">
        <v>63</v>
      </c>
      <c r="D25" s="730" t="s">
        <v>82</v>
      </c>
      <c r="E25" s="731" t="s">
        <v>6</v>
      </c>
      <c r="F25" s="731" t="s">
        <v>7</v>
      </c>
      <c r="G25" s="183" t="s">
        <v>248</v>
      </c>
      <c r="H25" s="270"/>
      <c r="I25" s="270"/>
      <c r="J25" s="555">
        <f t="shared" si="0"/>
        <v>0</v>
      </c>
      <c r="K25" s="723" t="e">
        <f>ROUND(AVERAGE(H25:H26),2)</f>
        <v>#DIV/0!</v>
      </c>
      <c r="L25" s="723" t="e">
        <f>ROUND(AVERAGE(I25:I26),2)</f>
        <v>#DIV/0!</v>
      </c>
      <c r="M25" s="723" t="e">
        <f>ROUND(AVERAGE(K25:L26),2)</f>
        <v>#DIV/0!</v>
      </c>
      <c r="N25" s="764"/>
      <c r="O25" s="848"/>
      <c r="R25" s="20"/>
    </row>
    <row r="26" spans="1:18" ht="50.25" customHeight="1" x14ac:dyDescent="0.4">
      <c r="A26" s="748"/>
      <c r="B26" s="824"/>
      <c r="C26" s="854"/>
      <c r="D26" s="730"/>
      <c r="E26" s="731"/>
      <c r="F26" s="731"/>
      <c r="G26" s="176" t="s">
        <v>418</v>
      </c>
      <c r="H26" s="269"/>
      <c r="I26" s="269"/>
      <c r="J26" s="375">
        <f t="shared" si="0"/>
        <v>0</v>
      </c>
      <c r="K26" s="724"/>
      <c r="L26" s="724"/>
      <c r="M26" s="724"/>
      <c r="N26" s="764"/>
      <c r="O26" s="848"/>
      <c r="R26" s="20"/>
    </row>
    <row r="27" spans="1:18" ht="30" x14ac:dyDescent="0.4">
      <c r="A27" s="748"/>
      <c r="B27" s="824"/>
      <c r="C27" s="853" t="s">
        <v>64</v>
      </c>
      <c r="D27" s="730" t="s">
        <v>81</v>
      </c>
      <c r="E27" s="731" t="s">
        <v>6</v>
      </c>
      <c r="F27" s="731" t="s">
        <v>7</v>
      </c>
      <c r="G27" s="183" t="s">
        <v>249</v>
      </c>
      <c r="H27" s="270"/>
      <c r="I27" s="270"/>
      <c r="J27" s="377">
        <f t="shared" si="0"/>
        <v>0</v>
      </c>
      <c r="K27" s="723" t="e">
        <f>ROUND(AVERAGE(H27:H29),2)</f>
        <v>#DIV/0!</v>
      </c>
      <c r="L27" s="723" t="e">
        <f>ROUND(AVERAGE(I27:I29),2)</f>
        <v>#DIV/0!</v>
      </c>
      <c r="M27" s="723" t="e">
        <f>ROUND(AVERAGE(K27:L29),2)</f>
        <v>#DIV/0!</v>
      </c>
      <c r="N27" s="764"/>
      <c r="O27" s="848"/>
      <c r="R27" s="20"/>
    </row>
    <row r="28" spans="1:18" ht="45" x14ac:dyDescent="0.4">
      <c r="A28" s="748"/>
      <c r="B28" s="824"/>
      <c r="C28" s="854"/>
      <c r="D28" s="730"/>
      <c r="E28" s="731"/>
      <c r="F28" s="731"/>
      <c r="G28" s="176" t="s">
        <v>250</v>
      </c>
      <c r="H28" s="269"/>
      <c r="I28" s="269"/>
      <c r="J28" s="374">
        <f t="shared" si="0"/>
        <v>0</v>
      </c>
      <c r="K28" s="724"/>
      <c r="L28" s="724"/>
      <c r="M28" s="724"/>
      <c r="N28" s="764"/>
      <c r="O28" s="848"/>
      <c r="R28" s="20"/>
    </row>
    <row r="29" spans="1:18" ht="37.5" customHeight="1" x14ac:dyDescent="0.4">
      <c r="A29" s="748"/>
      <c r="B29" s="824"/>
      <c r="C29" s="855"/>
      <c r="D29" s="730"/>
      <c r="E29" s="731"/>
      <c r="F29" s="731"/>
      <c r="G29" s="163" t="s">
        <v>251</v>
      </c>
      <c r="H29" s="273"/>
      <c r="I29" s="273"/>
      <c r="J29" s="556">
        <f t="shared" si="0"/>
        <v>0</v>
      </c>
      <c r="K29" s="725"/>
      <c r="L29" s="725"/>
      <c r="M29" s="725"/>
      <c r="N29" s="764"/>
      <c r="O29" s="848"/>
      <c r="R29" s="20"/>
    </row>
    <row r="30" spans="1:18" ht="45" x14ac:dyDescent="0.4">
      <c r="A30" s="748"/>
      <c r="B30" s="824"/>
      <c r="C30" s="250" t="s">
        <v>65</v>
      </c>
      <c r="D30" s="246" t="s">
        <v>80</v>
      </c>
      <c r="E30" s="214" t="s">
        <v>6</v>
      </c>
      <c r="F30" s="214" t="s">
        <v>7</v>
      </c>
      <c r="G30" s="183" t="s">
        <v>252</v>
      </c>
      <c r="H30" s="270"/>
      <c r="I30" s="270"/>
      <c r="J30" s="555">
        <f t="shared" si="0"/>
        <v>0</v>
      </c>
      <c r="K30" s="554" t="e">
        <f>ROUND(AVERAGE(H30),2)</f>
        <v>#DIV/0!</v>
      </c>
      <c r="L30" s="554" t="e">
        <f>ROUND(AVERAGE(I30),2)</f>
        <v>#DIV/0!</v>
      </c>
      <c r="M30" s="554" t="e">
        <f>ROUND(AVERAGE(K30:L30),2)</f>
        <v>#DIV/0!</v>
      </c>
      <c r="N30" s="764"/>
      <c r="O30" s="363"/>
      <c r="R30" s="20"/>
    </row>
    <row r="31" spans="1:18" ht="62.25" customHeight="1" x14ac:dyDescent="0.4">
      <c r="A31" s="748"/>
      <c r="B31" s="824"/>
      <c r="C31" s="853" t="s">
        <v>66</v>
      </c>
      <c r="D31" s="861" t="s">
        <v>79</v>
      </c>
      <c r="E31" s="731" t="s">
        <v>6</v>
      </c>
      <c r="F31" s="731" t="s">
        <v>7</v>
      </c>
      <c r="G31" s="183" t="s">
        <v>253</v>
      </c>
      <c r="H31" s="270"/>
      <c r="I31" s="270"/>
      <c r="J31" s="554">
        <f t="shared" si="0"/>
        <v>0</v>
      </c>
      <c r="K31" s="723" t="e">
        <f>ROUND(AVERAGE(H31:H32),2)</f>
        <v>#DIV/0!</v>
      </c>
      <c r="L31" s="723" t="e">
        <f>ROUND(AVERAGE(I31:I32),2)</f>
        <v>#DIV/0!</v>
      </c>
      <c r="M31" s="723" t="e">
        <f>ROUND(AVERAGE(K31:L32),2)</f>
        <v>#DIV/0!</v>
      </c>
      <c r="N31" s="764"/>
      <c r="O31" s="848"/>
      <c r="R31" s="569"/>
    </row>
    <row r="32" spans="1:18" ht="54.75" customHeight="1" x14ac:dyDescent="0.4">
      <c r="A32" s="748"/>
      <c r="B32" s="824"/>
      <c r="C32" s="854"/>
      <c r="D32" s="861"/>
      <c r="E32" s="731"/>
      <c r="F32" s="731"/>
      <c r="G32" s="176" t="s">
        <v>254</v>
      </c>
      <c r="H32" s="269"/>
      <c r="I32" s="269"/>
      <c r="J32" s="378">
        <f t="shared" si="0"/>
        <v>0</v>
      </c>
      <c r="K32" s="725"/>
      <c r="L32" s="725"/>
      <c r="M32" s="725"/>
      <c r="N32" s="764"/>
      <c r="O32" s="848"/>
      <c r="R32" s="569"/>
    </row>
    <row r="33" spans="1:19" ht="75" customHeight="1" x14ac:dyDescent="0.4">
      <c r="A33" s="748"/>
      <c r="B33" s="824"/>
      <c r="C33" s="464" t="s">
        <v>67</v>
      </c>
      <c r="D33" s="459" t="s">
        <v>78</v>
      </c>
      <c r="E33" s="455" t="s">
        <v>6</v>
      </c>
      <c r="F33" s="455" t="s">
        <v>7</v>
      </c>
      <c r="G33" s="183" t="s">
        <v>255</v>
      </c>
      <c r="H33" s="270"/>
      <c r="I33" s="270"/>
      <c r="J33" s="379">
        <f t="shared" si="0"/>
        <v>0</v>
      </c>
      <c r="K33" s="555" t="e">
        <f>ROUND(AVERAGE(H33:H33),2)</f>
        <v>#DIV/0!</v>
      </c>
      <c r="L33" s="555" t="e">
        <f>ROUND(AVERAGE(I33:I33),2)</f>
        <v>#DIV/0!</v>
      </c>
      <c r="M33" s="555" t="e">
        <f>ROUND(AVERAGE(K33:L33),2)</f>
        <v>#DIV/0!</v>
      </c>
      <c r="N33" s="764"/>
      <c r="O33" s="461"/>
      <c r="R33" s="569"/>
    </row>
    <row r="34" spans="1:19" ht="54" customHeight="1" x14ac:dyDescent="0.4">
      <c r="A34" s="748"/>
      <c r="B34" s="824"/>
      <c r="C34" s="858" t="s">
        <v>72</v>
      </c>
      <c r="D34" s="830" t="s">
        <v>77</v>
      </c>
      <c r="E34" s="719" t="s">
        <v>6</v>
      </c>
      <c r="F34" s="719" t="s">
        <v>7</v>
      </c>
      <c r="G34" s="185" t="s">
        <v>256</v>
      </c>
      <c r="H34" s="270"/>
      <c r="I34" s="270"/>
      <c r="J34" s="555">
        <f t="shared" si="0"/>
        <v>0</v>
      </c>
      <c r="K34" s="723" t="e">
        <f>ROUND(AVERAGE(H34:H36),2)</f>
        <v>#DIV/0!</v>
      </c>
      <c r="L34" s="723" t="e">
        <f>ROUND(AVERAGE(I34:I36),2)</f>
        <v>#DIV/0!</v>
      </c>
      <c r="M34" s="723" t="e">
        <f>ROUND(AVERAGE(K34:L36),2)</f>
        <v>#DIV/0!</v>
      </c>
      <c r="N34" s="764"/>
      <c r="O34" s="848"/>
      <c r="R34" s="569"/>
    </row>
    <row r="35" spans="1:19" ht="54.75" customHeight="1" x14ac:dyDescent="0.4">
      <c r="A35" s="748"/>
      <c r="B35" s="824"/>
      <c r="C35" s="857"/>
      <c r="D35" s="830"/>
      <c r="E35" s="719"/>
      <c r="F35" s="719"/>
      <c r="G35" s="182" t="s">
        <v>257</v>
      </c>
      <c r="H35" s="269"/>
      <c r="I35" s="269"/>
      <c r="J35" s="374">
        <f t="shared" si="0"/>
        <v>0</v>
      </c>
      <c r="K35" s="724"/>
      <c r="L35" s="724"/>
      <c r="M35" s="724"/>
      <c r="N35" s="764"/>
      <c r="O35" s="848"/>
      <c r="R35" s="569"/>
    </row>
    <row r="36" spans="1:19" ht="66" customHeight="1" x14ac:dyDescent="0.4">
      <c r="A36" s="748"/>
      <c r="B36" s="824"/>
      <c r="C36" s="859"/>
      <c r="D36" s="830"/>
      <c r="E36" s="719"/>
      <c r="F36" s="719"/>
      <c r="G36" s="186" t="s">
        <v>258</v>
      </c>
      <c r="H36" s="273"/>
      <c r="I36" s="273"/>
      <c r="J36" s="556">
        <f t="shared" si="0"/>
        <v>0</v>
      </c>
      <c r="K36" s="725"/>
      <c r="L36" s="725"/>
      <c r="M36" s="725"/>
      <c r="N36" s="764"/>
      <c r="O36" s="848"/>
      <c r="R36" s="569"/>
    </row>
    <row r="37" spans="1:19" ht="60" x14ac:dyDescent="0.4">
      <c r="A37" s="748"/>
      <c r="B37" s="824"/>
      <c r="C37" s="251" t="s">
        <v>75</v>
      </c>
      <c r="D37" s="56" t="s">
        <v>76</v>
      </c>
      <c r="E37" s="57" t="s">
        <v>6</v>
      </c>
      <c r="F37" s="57" t="s">
        <v>7</v>
      </c>
      <c r="G37" s="187" t="s">
        <v>419</v>
      </c>
      <c r="H37" s="270"/>
      <c r="I37" s="270"/>
      <c r="J37" s="380">
        <f t="shared" si="0"/>
        <v>0</v>
      </c>
      <c r="K37" s="554" t="e">
        <f>ROUND(AVERAGE(H37),2)</f>
        <v>#DIV/0!</v>
      </c>
      <c r="L37" s="554" t="e">
        <f>ROUND(AVERAGE(I37),2)</f>
        <v>#DIV/0!</v>
      </c>
      <c r="M37" s="554" t="e">
        <f>ROUND(AVERAGE(K37:L37),2)</f>
        <v>#DIV/0!</v>
      </c>
      <c r="N37" s="764"/>
      <c r="O37" s="365"/>
      <c r="R37" s="20"/>
    </row>
    <row r="38" spans="1:19" ht="140.25" customHeight="1" x14ac:dyDescent="0.4">
      <c r="A38" s="711">
        <v>3</v>
      </c>
      <c r="B38" s="661" t="s">
        <v>43</v>
      </c>
      <c r="C38" s="450" t="s">
        <v>101</v>
      </c>
      <c r="D38" s="451" t="s">
        <v>68</v>
      </c>
      <c r="E38" s="452" t="s">
        <v>6</v>
      </c>
      <c r="F38" s="452" t="s">
        <v>7</v>
      </c>
      <c r="G38" s="237" t="s">
        <v>243</v>
      </c>
      <c r="H38" s="274"/>
      <c r="I38" s="274"/>
      <c r="J38" s="381">
        <f t="shared" si="0"/>
        <v>0</v>
      </c>
      <c r="K38" s="460" t="e">
        <f>ROUND(AVERAGE(H38:H38),2)</f>
        <v>#DIV/0!</v>
      </c>
      <c r="L38" s="460" t="e">
        <f>ROUND(AVERAGE(I38:I38),2)</f>
        <v>#DIV/0!</v>
      </c>
      <c r="M38" s="460" t="e">
        <f>ROUND(AVERAGE(K38:L38),2)</f>
        <v>#DIV/0!</v>
      </c>
      <c r="N38" s="659" t="str">
        <f>IF(F52="DA",IFERROR(ROUND(AVERAGE(M38:M50,M52),2),""),IFERROR(ROUND(AVERAGE(M38:M50),2),""))</f>
        <v/>
      </c>
      <c r="O38" s="462"/>
      <c r="R38" s="20"/>
      <c r="S38" s="230"/>
    </row>
    <row r="39" spans="1:19" ht="66.75" customHeight="1" x14ac:dyDescent="0.4">
      <c r="A39" s="712"/>
      <c r="B39" s="662"/>
      <c r="C39" s="598" t="s">
        <v>70</v>
      </c>
      <c r="D39" s="578" t="s">
        <v>69</v>
      </c>
      <c r="E39" s="579" t="s">
        <v>6</v>
      </c>
      <c r="F39" s="579" t="s">
        <v>7</v>
      </c>
      <c r="G39" s="212" t="s">
        <v>247</v>
      </c>
      <c r="H39" s="275"/>
      <c r="I39" s="275"/>
      <c r="J39" s="553">
        <f t="shared" si="0"/>
        <v>0</v>
      </c>
      <c r="K39" s="596" t="e">
        <f>ROUND(AVERAGE(H39:H42),2)</f>
        <v>#DIV/0!</v>
      </c>
      <c r="L39" s="596" t="e">
        <f>ROUND(AVERAGE(I39:I42),2)</f>
        <v>#DIV/0!</v>
      </c>
      <c r="M39" s="596" t="e">
        <f>ROUND(AVERAGE(K39:L42),2)</f>
        <v>#DIV/0!</v>
      </c>
      <c r="N39" s="726"/>
      <c r="O39" s="848"/>
      <c r="R39" s="20"/>
    </row>
    <row r="40" spans="1:19" ht="41.25" customHeight="1" x14ac:dyDescent="0.4">
      <c r="A40" s="712"/>
      <c r="B40" s="662"/>
      <c r="C40" s="598"/>
      <c r="D40" s="578"/>
      <c r="E40" s="579"/>
      <c r="F40" s="579"/>
      <c r="G40" s="176" t="s">
        <v>105</v>
      </c>
      <c r="H40" s="260"/>
      <c r="I40" s="260"/>
      <c r="J40" s="369">
        <f t="shared" si="0"/>
        <v>0</v>
      </c>
      <c r="K40" s="606"/>
      <c r="L40" s="606"/>
      <c r="M40" s="606"/>
      <c r="N40" s="726"/>
      <c r="O40" s="848"/>
      <c r="R40" s="20"/>
    </row>
    <row r="41" spans="1:19" ht="51.75" customHeight="1" x14ac:dyDescent="0.4">
      <c r="A41" s="712"/>
      <c r="B41" s="662"/>
      <c r="C41" s="598"/>
      <c r="D41" s="578"/>
      <c r="E41" s="579"/>
      <c r="F41" s="579"/>
      <c r="G41" s="176" t="s">
        <v>106</v>
      </c>
      <c r="H41" s="260"/>
      <c r="I41" s="260"/>
      <c r="J41" s="369">
        <f t="shared" si="0"/>
        <v>0</v>
      </c>
      <c r="K41" s="606"/>
      <c r="L41" s="606"/>
      <c r="M41" s="606"/>
      <c r="N41" s="726"/>
      <c r="O41" s="848"/>
      <c r="R41" s="20"/>
    </row>
    <row r="42" spans="1:19" ht="50.25" customHeight="1" x14ac:dyDescent="0.4">
      <c r="A42" s="712"/>
      <c r="B42" s="662"/>
      <c r="C42" s="598"/>
      <c r="D42" s="578"/>
      <c r="E42" s="579"/>
      <c r="F42" s="579"/>
      <c r="G42" s="189" t="s">
        <v>259</v>
      </c>
      <c r="H42" s="276"/>
      <c r="I42" s="276"/>
      <c r="J42" s="557">
        <f t="shared" si="0"/>
        <v>0</v>
      </c>
      <c r="K42" s="597"/>
      <c r="L42" s="597"/>
      <c r="M42" s="597"/>
      <c r="N42" s="726"/>
      <c r="O42" s="848"/>
      <c r="R42" s="20"/>
    </row>
    <row r="43" spans="1:19" ht="53.25" customHeight="1" x14ac:dyDescent="0.4">
      <c r="A43" s="712"/>
      <c r="B43" s="662"/>
      <c r="C43" s="598" t="s">
        <v>91</v>
      </c>
      <c r="D43" s="578" t="s">
        <v>102</v>
      </c>
      <c r="E43" s="579" t="s">
        <v>6</v>
      </c>
      <c r="F43" s="579" t="s">
        <v>7</v>
      </c>
      <c r="G43" s="191" t="s">
        <v>107</v>
      </c>
      <c r="H43" s="277"/>
      <c r="I43" s="277"/>
      <c r="J43" s="386">
        <f t="shared" si="0"/>
        <v>0</v>
      </c>
      <c r="K43" s="596" t="e">
        <f>ROUND(AVERAGE(H43:H44),2)</f>
        <v>#DIV/0!</v>
      </c>
      <c r="L43" s="596" t="e">
        <f>ROUND(AVERAGE(I43:I44),2)</f>
        <v>#DIV/0!</v>
      </c>
      <c r="M43" s="596" t="e">
        <f>ROUND(AVERAGE(K43:L44),2)</f>
        <v>#DIV/0!</v>
      </c>
      <c r="N43" s="726"/>
      <c r="O43" s="848"/>
      <c r="R43" s="20"/>
    </row>
    <row r="44" spans="1:19" ht="68.25" customHeight="1" x14ac:dyDescent="0.4">
      <c r="A44" s="712"/>
      <c r="B44" s="662"/>
      <c r="C44" s="598"/>
      <c r="D44" s="578"/>
      <c r="E44" s="579"/>
      <c r="F44" s="579"/>
      <c r="G44" s="163" t="s">
        <v>111</v>
      </c>
      <c r="H44" s="264"/>
      <c r="I44" s="264"/>
      <c r="J44" s="557">
        <f t="shared" si="0"/>
        <v>0</v>
      </c>
      <c r="K44" s="597"/>
      <c r="L44" s="597"/>
      <c r="M44" s="597"/>
      <c r="N44" s="726"/>
      <c r="O44" s="848"/>
      <c r="R44" s="20"/>
    </row>
    <row r="45" spans="1:19" ht="45.75" customHeight="1" x14ac:dyDescent="0.4">
      <c r="A45" s="712"/>
      <c r="B45" s="662"/>
      <c r="C45" s="598" t="s">
        <v>92</v>
      </c>
      <c r="D45" s="578" t="s">
        <v>100</v>
      </c>
      <c r="E45" s="579" t="s">
        <v>6</v>
      </c>
      <c r="F45" s="579" t="s">
        <v>7</v>
      </c>
      <c r="G45" s="183" t="s">
        <v>385</v>
      </c>
      <c r="H45" s="277"/>
      <c r="I45" s="277"/>
      <c r="J45" s="386">
        <f t="shared" si="0"/>
        <v>0</v>
      </c>
      <c r="K45" s="596" t="e">
        <f>ROUND(AVERAGE(H45:H46),2)</f>
        <v>#DIV/0!</v>
      </c>
      <c r="L45" s="596" t="e">
        <f>ROUND(AVERAGE(I45:I46),2)</f>
        <v>#DIV/0!</v>
      </c>
      <c r="M45" s="596" t="e">
        <f>ROUND(AVERAGE(K45:L46),2)</f>
        <v>#DIV/0!</v>
      </c>
      <c r="N45" s="726"/>
      <c r="O45" s="848"/>
      <c r="R45" s="20"/>
    </row>
    <row r="46" spans="1:19" ht="53.25" customHeight="1" x14ac:dyDescent="0.4">
      <c r="A46" s="712"/>
      <c r="B46" s="662"/>
      <c r="C46" s="598"/>
      <c r="D46" s="578"/>
      <c r="E46" s="579"/>
      <c r="F46" s="579"/>
      <c r="G46" s="176" t="s">
        <v>108</v>
      </c>
      <c r="H46" s="260"/>
      <c r="I46" s="260"/>
      <c r="J46" s="557">
        <f t="shared" si="0"/>
        <v>0</v>
      </c>
      <c r="K46" s="606"/>
      <c r="L46" s="606"/>
      <c r="M46" s="606"/>
      <c r="N46" s="726"/>
      <c r="O46" s="848"/>
      <c r="R46" s="20"/>
    </row>
    <row r="47" spans="1:19" ht="139.5" customHeight="1" x14ac:dyDescent="0.4">
      <c r="A47" s="712"/>
      <c r="B47" s="662"/>
      <c r="C47" s="215" t="s">
        <v>93</v>
      </c>
      <c r="D47" s="243" t="s">
        <v>99</v>
      </c>
      <c r="E47" s="216" t="s">
        <v>6</v>
      </c>
      <c r="F47" s="216" t="s">
        <v>7</v>
      </c>
      <c r="G47" s="183" t="s">
        <v>260</v>
      </c>
      <c r="H47" s="277"/>
      <c r="I47" s="277"/>
      <c r="J47" s="553">
        <f t="shared" si="0"/>
        <v>0</v>
      </c>
      <c r="K47" s="552" t="e">
        <f>ROUND(AVERAGE(H47),2)</f>
        <v>#DIV/0!</v>
      </c>
      <c r="L47" s="552" t="e">
        <f>ROUND(AVERAGE(I47),2)</f>
        <v>#DIV/0!</v>
      </c>
      <c r="M47" s="552" t="e">
        <f>ROUND(AVERAGE(K47:L47),2)</f>
        <v>#DIV/0!</v>
      </c>
      <c r="N47" s="726"/>
      <c r="O47" s="363"/>
      <c r="R47" s="20"/>
    </row>
    <row r="48" spans="1:19" ht="59.25" customHeight="1" x14ac:dyDescent="0.4">
      <c r="A48" s="712"/>
      <c r="B48" s="662"/>
      <c r="C48" s="598" t="s">
        <v>94</v>
      </c>
      <c r="D48" s="578" t="s">
        <v>98</v>
      </c>
      <c r="E48" s="579" t="s">
        <v>6</v>
      </c>
      <c r="F48" s="579" t="s">
        <v>7</v>
      </c>
      <c r="G48" s="183" t="s">
        <v>107</v>
      </c>
      <c r="H48" s="277"/>
      <c r="I48" s="277"/>
      <c r="J48" s="552">
        <f t="shared" si="0"/>
        <v>0</v>
      </c>
      <c r="K48" s="596" t="e">
        <f>ROUND(AVERAGE(H48:H50),2)</f>
        <v>#DIV/0!</v>
      </c>
      <c r="L48" s="596" t="e">
        <f>ROUND(AVERAGE(I48:I50),2)</f>
        <v>#DIV/0!</v>
      </c>
      <c r="M48" s="596" t="e">
        <f>ROUND(AVERAGE(K48:L50),2)</f>
        <v>#DIV/0!</v>
      </c>
      <c r="N48" s="726"/>
      <c r="O48" s="848"/>
      <c r="R48" s="20"/>
    </row>
    <row r="49" spans="1:21" ht="48.75" customHeight="1" x14ac:dyDescent="0.4">
      <c r="A49" s="712"/>
      <c r="B49" s="662"/>
      <c r="C49" s="598"/>
      <c r="D49" s="578"/>
      <c r="E49" s="579"/>
      <c r="F49" s="579"/>
      <c r="G49" s="176" t="s">
        <v>108</v>
      </c>
      <c r="H49" s="260"/>
      <c r="I49" s="260"/>
      <c r="J49" s="369">
        <f t="shared" si="0"/>
        <v>0</v>
      </c>
      <c r="K49" s="606"/>
      <c r="L49" s="606"/>
      <c r="M49" s="606"/>
      <c r="N49" s="726"/>
      <c r="O49" s="848"/>
      <c r="R49" s="20"/>
    </row>
    <row r="50" spans="1:21" ht="59.25" customHeight="1" x14ac:dyDescent="0.4">
      <c r="A50" s="712"/>
      <c r="B50" s="662"/>
      <c r="C50" s="598"/>
      <c r="D50" s="578"/>
      <c r="E50" s="579"/>
      <c r="F50" s="579"/>
      <c r="G50" s="176" t="s">
        <v>373</v>
      </c>
      <c r="H50" s="260"/>
      <c r="I50" s="260"/>
      <c r="J50" s="383">
        <f t="shared" si="0"/>
        <v>0</v>
      </c>
      <c r="K50" s="606"/>
      <c r="L50" s="606"/>
      <c r="M50" s="606"/>
      <c r="N50" s="726"/>
      <c r="O50" s="848"/>
      <c r="R50" s="20"/>
    </row>
    <row r="51" spans="1:21" ht="135" customHeight="1" x14ac:dyDescent="0.4">
      <c r="A51" s="712"/>
      <c r="B51" s="662"/>
      <c r="C51" s="215" t="s">
        <v>95</v>
      </c>
      <c r="D51" s="243" t="s">
        <v>97</v>
      </c>
      <c r="E51" s="216" t="s">
        <v>349</v>
      </c>
      <c r="F51" s="257" t="s">
        <v>396</v>
      </c>
      <c r="G51" s="183" t="s">
        <v>261</v>
      </c>
      <c r="H51" s="277"/>
      <c r="I51" s="277"/>
      <c r="J51" s="553">
        <f t="shared" si="0"/>
        <v>0</v>
      </c>
      <c r="K51" s="552" t="e">
        <f>ROUND(AVERAGE(H51),2)</f>
        <v>#DIV/0!</v>
      </c>
      <c r="L51" s="552" t="e">
        <f>ROUND(AVERAGE(I51),2)</f>
        <v>#DIV/0!</v>
      </c>
      <c r="M51" s="552" t="e">
        <f>ROUND(AVERAGE(K51:L51),2)</f>
        <v>#DIV/0!</v>
      </c>
      <c r="N51" s="726"/>
      <c r="O51" s="363"/>
      <c r="R51" s="20"/>
    </row>
    <row r="52" spans="1:21" ht="135" x14ac:dyDescent="0.4">
      <c r="A52" s="713"/>
      <c r="B52" s="714"/>
      <c r="C52" s="220" t="s">
        <v>96</v>
      </c>
      <c r="D52" s="248" t="s">
        <v>403</v>
      </c>
      <c r="E52" s="367" t="s">
        <v>404</v>
      </c>
      <c r="F52" s="258" t="s">
        <v>396</v>
      </c>
      <c r="G52" s="192" t="s">
        <v>262</v>
      </c>
      <c r="H52" s="278"/>
      <c r="I52" s="278"/>
      <c r="J52" s="384">
        <f t="shared" si="0"/>
        <v>0</v>
      </c>
      <c r="K52" s="384" t="e">
        <f>ROUND(AVERAGE(H52),2)</f>
        <v>#DIV/0!</v>
      </c>
      <c r="L52" s="384" t="e">
        <f>ROUND(AVERAGE(I52),2)</f>
        <v>#DIV/0!</v>
      </c>
      <c r="M52" s="384" t="e">
        <f>ROUND(AVERAGE(K52:L52),2)</f>
        <v>#DIV/0!</v>
      </c>
      <c r="N52" s="727"/>
      <c r="O52" s="365"/>
      <c r="R52" s="20"/>
    </row>
    <row r="53" spans="1:21" ht="45" x14ac:dyDescent="0.4">
      <c r="A53" s="689">
        <v>4</v>
      </c>
      <c r="B53" s="692" t="s">
        <v>42</v>
      </c>
      <c r="C53" s="648" t="s">
        <v>119</v>
      </c>
      <c r="D53" s="649" t="s">
        <v>387</v>
      </c>
      <c r="E53" s="650" t="s">
        <v>6</v>
      </c>
      <c r="F53" s="668" t="s">
        <v>7</v>
      </c>
      <c r="G53" s="193" t="s">
        <v>46</v>
      </c>
      <c r="H53" s="279"/>
      <c r="I53" s="280"/>
      <c r="J53" s="387">
        <f t="shared" si="0"/>
        <v>0</v>
      </c>
      <c r="K53" s="607" t="e">
        <f>ROUND(AVERAGE(H53:H56),2)</f>
        <v>#DIV/0!</v>
      </c>
      <c r="L53" s="607" t="e">
        <f>ROUND(AVERAGE(I53:I56),2)</f>
        <v>#DIV/0!</v>
      </c>
      <c r="M53" s="607" t="e">
        <f>ROUND(AVERAGE(K53:L56),2)</f>
        <v>#DIV/0!</v>
      </c>
      <c r="N53" s="862" t="str">
        <f>IFERROR(ROUND(AVERAGE(M53:M75,M79),2),"")</f>
        <v/>
      </c>
      <c r="O53" s="860"/>
      <c r="R53" s="20"/>
    </row>
    <row r="54" spans="1:21" ht="45" x14ac:dyDescent="0.4">
      <c r="A54" s="690"/>
      <c r="B54" s="693"/>
      <c r="C54" s="598"/>
      <c r="D54" s="609"/>
      <c r="E54" s="579"/>
      <c r="F54" s="621"/>
      <c r="G54" s="195" t="s">
        <v>47</v>
      </c>
      <c r="H54" s="287"/>
      <c r="I54" s="288"/>
      <c r="J54" s="369">
        <f t="shared" si="0"/>
        <v>0</v>
      </c>
      <c r="K54" s="606"/>
      <c r="L54" s="606"/>
      <c r="M54" s="606"/>
      <c r="N54" s="863"/>
      <c r="O54" s="848"/>
      <c r="R54" s="20"/>
    </row>
    <row r="55" spans="1:21" ht="28.5" customHeight="1" x14ac:dyDescent="0.4">
      <c r="A55" s="690"/>
      <c r="B55" s="693"/>
      <c r="C55" s="598"/>
      <c r="D55" s="609"/>
      <c r="E55" s="579"/>
      <c r="F55" s="621"/>
      <c r="G55" s="195" t="s">
        <v>56</v>
      </c>
      <c r="H55" s="287"/>
      <c r="I55" s="288"/>
      <c r="J55" s="369">
        <f t="shared" si="0"/>
        <v>0</v>
      </c>
      <c r="K55" s="606"/>
      <c r="L55" s="606"/>
      <c r="M55" s="606"/>
      <c r="N55" s="863"/>
      <c r="O55" s="848"/>
      <c r="R55" s="20"/>
    </row>
    <row r="56" spans="1:21" ht="45" x14ac:dyDescent="0.4">
      <c r="A56" s="690"/>
      <c r="B56" s="693"/>
      <c r="C56" s="598"/>
      <c r="D56" s="609"/>
      <c r="E56" s="579"/>
      <c r="F56" s="621"/>
      <c r="G56" s="195" t="s">
        <v>244</v>
      </c>
      <c r="H56" s="287"/>
      <c r="I56" s="288"/>
      <c r="J56" s="383">
        <f t="shared" si="0"/>
        <v>0</v>
      </c>
      <c r="K56" s="606"/>
      <c r="L56" s="606"/>
      <c r="M56" s="606"/>
      <c r="N56" s="863"/>
      <c r="O56" s="848"/>
      <c r="R56" s="20"/>
    </row>
    <row r="57" spans="1:21" ht="90.75" customHeight="1" x14ac:dyDescent="0.4">
      <c r="A57" s="690"/>
      <c r="B57" s="693"/>
      <c r="C57" s="588" t="s">
        <v>147</v>
      </c>
      <c r="D57" s="590" t="s">
        <v>158</v>
      </c>
      <c r="E57" s="592" t="s">
        <v>6</v>
      </c>
      <c r="F57" s="657" t="s">
        <v>7</v>
      </c>
      <c r="G57" s="164" t="s">
        <v>263</v>
      </c>
      <c r="H57" s="283"/>
      <c r="I57" s="283"/>
      <c r="J57" s="386">
        <f t="shared" si="0"/>
        <v>0</v>
      </c>
      <c r="K57" s="596" t="e">
        <f>ROUND(AVERAGE(H57:H58),2)</f>
        <v>#DIV/0!</v>
      </c>
      <c r="L57" s="596" t="e">
        <f>ROUND(AVERAGE(I57:I58),2)</f>
        <v>#DIV/0!</v>
      </c>
      <c r="M57" s="596" t="e">
        <f>ROUND(AVERAGE(K57:L57),2)</f>
        <v>#DIV/0!</v>
      </c>
      <c r="N57" s="863"/>
      <c r="O57" s="363"/>
      <c r="R57" s="20"/>
    </row>
    <row r="58" spans="1:21" ht="83.25" customHeight="1" x14ac:dyDescent="0.4">
      <c r="A58" s="690"/>
      <c r="B58" s="693"/>
      <c r="C58" s="589"/>
      <c r="D58" s="591"/>
      <c r="E58" s="593"/>
      <c r="F58" s="640"/>
      <c r="G58" s="163" t="s">
        <v>56</v>
      </c>
      <c r="H58" s="290"/>
      <c r="I58" s="290"/>
      <c r="J58" s="557">
        <f t="shared" si="0"/>
        <v>0</v>
      </c>
      <c r="K58" s="597"/>
      <c r="L58" s="597"/>
      <c r="M58" s="597"/>
      <c r="N58" s="863"/>
      <c r="O58" s="363"/>
      <c r="R58" s="20"/>
    </row>
    <row r="59" spans="1:21" ht="81" customHeight="1" x14ac:dyDescent="0.4">
      <c r="A59" s="690"/>
      <c r="B59" s="693"/>
      <c r="C59" s="598" t="s">
        <v>148</v>
      </c>
      <c r="D59" s="578" t="s">
        <v>397</v>
      </c>
      <c r="E59" s="579" t="s">
        <v>6</v>
      </c>
      <c r="F59" s="621" t="s">
        <v>7</v>
      </c>
      <c r="G59" s="196" t="s">
        <v>109</v>
      </c>
      <c r="H59" s="296"/>
      <c r="I59" s="284"/>
      <c r="J59" s="368">
        <f t="shared" si="0"/>
        <v>0</v>
      </c>
      <c r="K59" s="596" t="e">
        <f>ROUND(AVERAGE(H59:H60),2)</f>
        <v>#DIV/0!</v>
      </c>
      <c r="L59" s="596" t="e">
        <f>ROUND(AVERAGE(I59:I60),2)</f>
        <v>#DIV/0!</v>
      </c>
      <c r="M59" s="596" t="e">
        <f>ROUND(AVERAGE(K59:L60),2)</f>
        <v>#DIV/0!</v>
      </c>
      <c r="N59" s="863"/>
      <c r="O59" s="848"/>
      <c r="R59" s="20"/>
    </row>
    <row r="60" spans="1:21" ht="84.75" customHeight="1" x14ac:dyDescent="0.4">
      <c r="A60" s="690"/>
      <c r="B60" s="693"/>
      <c r="C60" s="598"/>
      <c r="D60" s="609"/>
      <c r="E60" s="579"/>
      <c r="F60" s="621"/>
      <c r="G60" s="195" t="s">
        <v>113</v>
      </c>
      <c r="H60" s="287"/>
      <c r="I60" s="288"/>
      <c r="J60" s="383">
        <f t="shared" ref="J60:J117" si="1">IF(AND(ISNUMBER(H60),ISNUMBER(I60)),AVERAGE(H60:I60),0)</f>
        <v>0</v>
      </c>
      <c r="K60" s="606"/>
      <c r="L60" s="606"/>
      <c r="M60" s="606"/>
      <c r="N60" s="863"/>
      <c r="O60" s="848"/>
      <c r="R60" s="20"/>
    </row>
    <row r="61" spans="1:21" ht="69.75" customHeight="1" x14ac:dyDescent="0.4">
      <c r="A61" s="690"/>
      <c r="B61" s="693"/>
      <c r="C61" s="598" t="s">
        <v>149</v>
      </c>
      <c r="D61" s="578" t="s">
        <v>398</v>
      </c>
      <c r="E61" s="579" t="s">
        <v>6</v>
      </c>
      <c r="F61" s="621" t="s">
        <v>7</v>
      </c>
      <c r="G61" s="165" t="s">
        <v>46</v>
      </c>
      <c r="H61" s="285"/>
      <c r="I61" s="542"/>
      <c r="J61" s="368">
        <f t="shared" si="1"/>
        <v>0</v>
      </c>
      <c r="K61" s="596" t="e">
        <f>ROUND(AVERAGE(H61:H63),2)</f>
        <v>#DIV/0!</v>
      </c>
      <c r="L61" s="596" t="e">
        <f>ROUND(AVERAGE(I61:I63),2)</f>
        <v>#DIV/0!</v>
      </c>
      <c r="M61" s="596" t="e">
        <f>ROUND(AVERAGE(K61:L63),2)</f>
        <v>#DIV/0!</v>
      </c>
      <c r="N61" s="863"/>
      <c r="O61" s="848"/>
      <c r="R61" s="20"/>
    </row>
    <row r="62" spans="1:21" ht="72" customHeight="1" x14ac:dyDescent="0.4">
      <c r="A62" s="690"/>
      <c r="B62" s="693"/>
      <c r="C62" s="598"/>
      <c r="D62" s="609"/>
      <c r="E62" s="579"/>
      <c r="F62" s="621"/>
      <c r="G62" s="195" t="s">
        <v>109</v>
      </c>
      <c r="H62" s="287"/>
      <c r="I62" s="288"/>
      <c r="J62" s="369">
        <f t="shared" si="1"/>
        <v>0</v>
      </c>
      <c r="K62" s="606"/>
      <c r="L62" s="606"/>
      <c r="M62" s="606"/>
      <c r="N62" s="863"/>
      <c r="O62" s="848"/>
      <c r="R62" s="20"/>
    </row>
    <row r="63" spans="1:21" ht="79.5" customHeight="1" x14ac:dyDescent="0.4">
      <c r="A63" s="690"/>
      <c r="B63" s="693"/>
      <c r="C63" s="598"/>
      <c r="D63" s="609"/>
      <c r="E63" s="579"/>
      <c r="F63" s="621"/>
      <c r="G63" s="195" t="s">
        <v>361</v>
      </c>
      <c r="H63" s="287"/>
      <c r="I63" s="288"/>
      <c r="J63" s="385">
        <f t="shared" si="1"/>
        <v>0</v>
      </c>
      <c r="K63" s="597"/>
      <c r="L63" s="597"/>
      <c r="M63" s="597"/>
      <c r="N63" s="863"/>
      <c r="O63" s="848"/>
      <c r="R63" s="20"/>
      <c r="T63" s="61"/>
      <c r="U63" s="61"/>
    </row>
    <row r="64" spans="1:21" ht="84" customHeight="1" x14ac:dyDescent="0.4">
      <c r="A64" s="690"/>
      <c r="B64" s="693"/>
      <c r="C64" s="532" t="s">
        <v>150</v>
      </c>
      <c r="D64" s="533" t="s">
        <v>159</v>
      </c>
      <c r="E64" s="527" t="s">
        <v>6</v>
      </c>
      <c r="F64" s="534" t="s">
        <v>7</v>
      </c>
      <c r="G64" s="164" t="s">
        <v>359</v>
      </c>
      <c r="H64" s="283"/>
      <c r="I64" s="283"/>
      <c r="J64" s="382">
        <f t="shared" si="1"/>
        <v>0</v>
      </c>
      <c r="K64" s="552" t="e">
        <f>ROUND(AVERAGE(H64:H64),2)</f>
        <v>#DIV/0!</v>
      </c>
      <c r="L64" s="552" t="e">
        <f>ROUND(AVERAGE(I64:I64),2)</f>
        <v>#DIV/0!</v>
      </c>
      <c r="M64" s="552" t="e">
        <f>ROUND(AVERAGE(K64:L64),2)</f>
        <v>#DIV/0!</v>
      </c>
      <c r="N64" s="863"/>
      <c r="O64" s="545"/>
      <c r="R64" s="20"/>
    </row>
    <row r="65" spans="1:21" ht="149.25" customHeight="1" x14ac:dyDescent="0.4">
      <c r="A65" s="690"/>
      <c r="B65" s="693"/>
      <c r="C65" s="598" t="s">
        <v>151</v>
      </c>
      <c r="D65" s="578" t="s">
        <v>399</v>
      </c>
      <c r="E65" s="592" t="s">
        <v>6</v>
      </c>
      <c r="F65" s="579" t="s">
        <v>7</v>
      </c>
      <c r="G65" s="164" t="s">
        <v>116</v>
      </c>
      <c r="H65" s="283"/>
      <c r="I65" s="283"/>
      <c r="J65" s="368">
        <f t="shared" si="1"/>
        <v>0</v>
      </c>
      <c r="K65" s="596" t="e">
        <f>ROUND(AVERAGE(H65:H66),2)</f>
        <v>#DIV/0!</v>
      </c>
      <c r="L65" s="596" t="e">
        <f>ROUND(AVERAGE(I65:I66),2)</f>
        <v>#DIV/0!</v>
      </c>
      <c r="M65" s="596" t="e">
        <f>ROUND(AVERAGE(K65:L66),2)</f>
        <v>#DIV/0!</v>
      </c>
      <c r="N65" s="863"/>
      <c r="O65" s="848"/>
      <c r="R65" s="20"/>
    </row>
    <row r="66" spans="1:21" ht="165" customHeight="1" x14ac:dyDescent="0.4">
      <c r="A66" s="690"/>
      <c r="B66" s="693"/>
      <c r="C66" s="598"/>
      <c r="D66" s="609"/>
      <c r="E66" s="593"/>
      <c r="F66" s="579"/>
      <c r="G66" s="529" t="s">
        <v>117</v>
      </c>
      <c r="H66" s="290"/>
      <c r="I66" s="290"/>
      <c r="J66" s="383">
        <f t="shared" si="1"/>
        <v>0</v>
      </c>
      <c r="K66" s="597"/>
      <c r="L66" s="597"/>
      <c r="M66" s="597"/>
      <c r="N66" s="863"/>
      <c r="O66" s="848"/>
      <c r="R66" s="20"/>
    </row>
    <row r="67" spans="1:21" ht="39.75" customHeight="1" x14ac:dyDescent="0.4">
      <c r="A67" s="690"/>
      <c r="B67" s="693"/>
      <c r="C67" s="598" t="s">
        <v>152</v>
      </c>
      <c r="D67" s="578" t="s">
        <v>160</v>
      </c>
      <c r="E67" s="579" t="s">
        <v>6</v>
      </c>
      <c r="F67" s="621" t="s">
        <v>7</v>
      </c>
      <c r="G67" s="165" t="s">
        <v>56</v>
      </c>
      <c r="H67" s="285"/>
      <c r="I67" s="542"/>
      <c r="J67" s="368">
        <f t="shared" si="1"/>
        <v>0</v>
      </c>
      <c r="K67" s="596" t="e">
        <f>ROUND(AVERAGE(H67:H70),2)</f>
        <v>#DIV/0!</v>
      </c>
      <c r="L67" s="596" t="e">
        <f>ROUND(AVERAGE(I67:I70),2)</f>
        <v>#DIV/0!</v>
      </c>
      <c r="M67" s="596" t="e">
        <f>ROUND(AVERAGE(K67:L70),2)</f>
        <v>#DIV/0!</v>
      </c>
      <c r="N67" s="863"/>
      <c r="O67" s="848"/>
      <c r="R67" s="20"/>
    </row>
    <row r="68" spans="1:21" ht="37.5" customHeight="1" x14ac:dyDescent="0.4">
      <c r="A68" s="690"/>
      <c r="B68" s="693"/>
      <c r="C68" s="598"/>
      <c r="D68" s="578"/>
      <c r="E68" s="579"/>
      <c r="F68" s="621"/>
      <c r="G68" s="195" t="s">
        <v>244</v>
      </c>
      <c r="H68" s="287"/>
      <c r="I68" s="288"/>
      <c r="J68" s="369">
        <f t="shared" si="1"/>
        <v>0</v>
      </c>
      <c r="K68" s="606"/>
      <c r="L68" s="606"/>
      <c r="M68" s="606"/>
      <c r="N68" s="863"/>
      <c r="O68" s="848"/>
      <c r="R68" s="20"/>
    </row>
    <row r="69" spans="1:21" ht="45.75" customHeight="1" x14ac:dyDescent="0.4">
      <c r="A69" s="690"/>
      <c r="B69" s="693"/>
      <c r="C69" s="598"/>
      <c r="D69" s="578"/>
      <c r="E69" s="579"/>
      <c r="F69" s="621"/>
      <c r="G69" s="195" t="s">
        <v>360</v>
      </c>
      <c r="H69" s="287"/>
      <c r="I69" s="288"/>
      <c r="J69" s="369">
        <f t="shared" si="1"/>
        <v>0</v>
      </c>
      <c r="K69" s="606"/>
      <c r="L69" s="606"/>
      <c r="M69" s="606"/>
      <c r="N69" s="863"/>
      <c r="O69" s="848"/>
      <c r="R69" s="20"/>
    </row>
    <row r="70" spans="1:21" ht="36.75" customHeight="1" x14ac:dyDescent="0.4">
      <c r="A70" s="690"/>
      <c r="B70" s="693"/>
      <c r="C70" s="598"/>
      <c r="D70" s="578"/>
      <c r="E70" s="579"/>
      <c r="F70" s="621"/>
      <c r="G70" s="194" t="s">
        <v>380</v>
      </c>
      <c r="H70" s="289"/>
      <c r="I70" s="290"/>
      <c r="J70" s="383">
        <f t="shared" si="1"/>
        <v>0</v>
      </c>
      <c r="K70" s="597"/>
      <c r="L70" s="597"/>
      <c r="M70" s="597"/>
      <c r="N70" s="863"/>
      <c r="O70" s="848"/>
      <c r="R70" s="20"/>
    </row>
    <row r="71" spans="1:21" ht="69.75" customHeight="1" x14ac:dyDescent="0.4">
      <c r="A71" s="690"/>
      <c r="B71" s="693"/>
      <c r="C71" s="598" t="s">
        <v>153</v>
      </c>
      <c r="D71" s="578" t="s">
        <v>161</v>
      </c>
      <c r="E71" s="579" t="s">
        <v>6</v>
      </c>
      <c r="F71" s="621" t="s">
        <v>7</v>
      </c>
      <c r="G71" s="165" t="s">
        <v>116</v>
      </c>
      <c r="H71" s="285"/>
      <c r="I71" s="542"/>
      <c r="J71" s="368">
        <f t="shared" si="1"/>
        <v>0</v>
      </c>
      <c r="K71" s="596" t="e">
        <f>ROUND(AVERAGE(H71:H72),2)</f>
        <v>#DIV/0!</v>
      </c>
      <c r="L71" s="596" t="e">
        <f>ROUND(AVERAGE(I71:I72),2)</f>
        <v>#DIV/0!</v>
      </c>
      <c r="M71" s="596" t="e">
        <f>ROUND(AVERAGE(K71:L72),2)</f>
        <v>#DIV/0!</v>
      </c>
      <c r="N71" s="863"/>
      <c r="O71" s="848"/>
      <c r="R71" s="20"/>
    </row>
    <row r="72" spans="1:21" ht="57" customHeight="1" x14ac:dyDescent="0.4">
      <c r="A72" s="690"/>
      <c r="B72" s="693"/>
      <c r="C72" s="598"/>
      <c r="D72" s="578"/>
      <c r="E72" s="579"/>
      <c r="F72" s="621"/>
      <c r="G72" s="195" t="s">
        <v>118</v>
      </c>
      <c r="H72" s="287"/>
      <c r="I72" s="288"/>
      <c r="J72" s="383">
        <f t="shared" si="1"/>
        <v>0</v>
      </c>
      <c r="K72" s="606"/>
      <c r="L72" s="606"/>
      <c r="M72" s="606"/>
      <c r="N72" s="863"/>
      <c r="O72" s="848"/>
      <c r="R72" s="20"/>
    </row>
    <row r="73" spans="1:21" ht="52.5" customHeight="1" x14ac:dyDescent="0.4">
      <c r="A73" s="690"/>
      <c r="B73" s="693"/>
      <c r="C73" s="598" t="s">
        <v>154</v>
      </c>
      <c r="D73" s="578" t="s">
        <v>162</v>
      </c>
      <c r="E73" s="579" t="s">
        <v>6</v>
      </c>
      <c r="F73" s="621" t="s">
        <v>7</v>
      </c>
      <c r="G73" s="165" t="s">
        <v>113</v>
      </c>
      <c r="H73" s="302"/>
      <c r="I73" s="303"/>
      <c r="J73" s="368">
        <f t="shared" si="1"/>
        <v>0</v>
      </c>
      <c r="K73" s="596" t="e">
        <f>ROUND(AVERAGE(H73:H74),2)</f>
        <v>#DIV/0!</v>
      </c>
      <c r="L73" s="596" t="e">
        <f>ROUND(AVERAGE(I73:I74),2)</f>
        <v>#DIV/0!</v>
      </c>
      <c r="M73" s="596" t="e">
        <f>ROUND(AVERAGE(K73:L74),2)</f>
        <v>#DIV/0!</v>
      </c>
      <c r="N73" s="863"/>
      <c r="O73" s="848"/>
      <c r="R73" s="20"/>
    </row>
    <row r="74" spans="1:21" ht="39" customHeight="1" x14ac:dyDescent="0.4">
      <c r="A74" s="690"/>
      <c r="B74" s="693"/>
      <c r="C74" s="598"/>
      <c r="D74" s="578"/>
      <c r="E74" s="579"/>
      <c r="F74" s="621"/>
      <c r="G74" s="194" t="s">
        <v>114</v>
      </c>
      <c r="H74" s="289"/>
      <c r="I74" s="290"/>
      <c r="J74" s="383">
        <f t="shared" si="1"/>
        <v>0</v>
      </c>
      <c r="K74" s="597"/>
      <c r="L74" s="597"/>
      <c r="M74" s="597"/>
      <c r="N74" s="863"/>
      <c r="O74" s="848"/>
      <c r="R74" s="20"/>
    </row>
    <row r="75" spans="1:21" ht="75" x14ac:dyDescent="0.4">
      <c r="A75" s="690"/>
      <c r="B75" s="693"/>
      <c r="C75" s="523" t="s">
        <v>155</v>
      </c>
      <c r="D75" s="524" t="s">
        <v>163</v>
      </c>
      <c r="E75" s="526" t="s">
        <v>6</v>
      </c>
      <c r="F75" s="531" t="s">
        <v>7</v>
      </c>
      <c r="G75" s="508" t="s">
        <v>422</v>
      </c>
      <c r="H75" s="514"/>
      <c r="I75" s="510"/>
      <c r="J75" s="511">
        <f t="shared" si="1"/>
        <v>0</v>
      </c>
      <c r="K75" s="552" t="e">
        <f>ROUND(AVERAGE(H75:H75),2)</f>
        <v>#DIV/0!</v>
      </c>
      <c r="L75" s="552" t="e">
        <f>ROUND(AVERAGE(I75:I75),2)</f>
        <v>#DIV/0!</v>
      </c>
      <c r="M75" s="552" t="e">
        <f>ROUND(AVERAGE(K75:L75),2)</f>
        <v>#DIV/0!</v>
      </c>
      <c r="N75" s="863"/>
      <c r="O75" s="545"/>
      <c r="R75" s="20"/>
    </row>
    <row r="76" spans="1:21" ht="45" x14ac:dyDescent="0.4">
      <c r="A76" s="690"/>
      <c r="B76" s="693"/>
      <c r="C76" s="598" t="s">
        <v>156</v>
      </c>
      <c r="D76" s="578" t="s">
        <v>164</v>
      </c>
      <c r="E76" s="579" t="s">
        <v>349</v>
      </c>
      <c r="F76" s="619" t="s">
        <v>396</v>
      </c>
      <c r="G76" s="529" t="s">
        <v>109</v>
      </c>
      <c r="H76" s="284"/>
      <c r="I76" s="284"/>
      <c r="J76" s="368">
        <f t="shared" si="1"/>
        <v>0</v>
      </c>
      <c r="K76" s="596" t="e">
        <f>ROUND(AVERAGE(H76:H78),2)</f>
        <v>#DIV/0!</v>
      </c>
      <c r="L76" s="596" t="e">
        <f>ROUND(AVERAGE(I76:I78),2)</f>
        <v>#DIV/0!</v>
      </c>
      <c r="M76" s="596" t="e">
        <f>ROUND(AVERAGE(K76:L78),2)</f>
        <v>#DIV/0!</v>
      </c>
      <c r="N76" s="863"/>
      <c r="O76" s="848"/>
      <c r="R76" s="20"/>
    </row>
    <row r="77" spans="1:21" ht="45" x14ac:dyDescent="0.4">
      <c r="A77" s="690"/>
      <c r="B77" s="693"/>
      <c r="C77" s="598"/>
      <c r="D77" s="578"/>
      <c r="E77" s="579"/>
      <c r="F77" s="619"/>
      <c r="G77" s="176" t="s">
        <v>361</v>
      </c>
      <c r="H77" s="288"/>
      <c r="I77" s="288"/>
      <c r="J77" s="369">
        <f t="shared" si="1"/>
        <v>0</v>
      </c>
      <c r="K77" s="606"/>
      <c r="L77" s="606"/>
      <c r="M77" s="606"/>
      <c r="N77" s="863"/>
      <c r="O77" s="848"/>
      <c r="R77" s="20"/>
      <c r="T77" s="61"/>
      <c r="U77" s="61"/>
    </row>
    <row r="78" spans="1:21" ht="45" x14ac:dyDescent="0.4">
      <c r="A78" s="690"/>
      <c r="B78" s="693"/>
      <c r="C78" s="598"/>
      <c r="D78" s="578"/>
      <c r="E78" s="579"/>
      <c r="F78" s="619"/>
      <c r="G78" s="529" t="s">
        <v>115</v>
      </c>
      <c r="H78" s="290"/>
      <c r="I78" s="290"/>
      <c r="J78" s="383">
        <f t="shared" si="1"/>
        <v>0</v>
      </c>
      <c r="K78" s="597"/>
      <c r="L78" s="597"/>
      <c r="M78" s="597"/>
      <c r="N78" s="863"/>
      <c r="O78" s="848"/>
      <c r="R78" s="20"/>
    </row>
    <row r="79" spans="1:21" ht="63.75" customHeight="1" x14ac:dyDescent="0.4">
      <c r="A79" s="690"/>
      <c r="B79" s="693"/>
      <c r="C79" s="598" t="s">
        <v>157</v>
      </c>
      <c r="D79" s="578" t="s">
        <v>320</v>
      </c>
      <c r="E79" s="579" t="s">
        <v>6</v>
      </c>
      <c r="F79" s="621" t="s">
        <v>7</v>
      </c>
      <c r="G79" s="165" t="s">
        <v>118</v>
      </c>
      <c r="H79" s="285"/>
      <c r="I79" s="542"/>
      <c r="J79" s="368">
        <f t="shared" si="1"/>
        <v>0</v>
      </c>
      <c r="K79" s="596" t="e">
        <f>ROUND(AVERAGE(H79:H82),2)</f>
        <v>#DIV/0!</v>
      </c>
      <c r="L79" s="596" t="e">
        <f>ROUND(AVERAGE(I79:I82),2)</f>
        <v>#DIV/0!</v>
      </c>
      <c r="M79" s="596" t="e">
        <f>ROUND(AVERAGE(K79:L82),2)</f>
        <v>#DIV/0!</v>
      </c>
      <c r="N79" s="863"/>
      <c r="O79" s="848"/>
      <c r="R79" s="20"/>
    </row>
    <row r="80" spans="1:21" ht="54" customHeight="1" x14ac:dyDescent="0.4">
      <c r="A80" s="690"/>
      <c r="B80" s="693"/>
      <c r="C80" s="598"/>
      <c r="D80" s="609"/>
      <c r="E80" s="579"/>
      <c r="F80" s="621"/>
      <c r="G80" s="195" t="s">
        <v>264</v>
      </c>
      <c r="H80" s="287"/>
      <c r="I80" s="288"/>
      <c r="J80" s="369">
        <f t="shared" si="1"/>
        <v>0</v>
      </c>
      <c r="K80" s="606"/>
      <c r="L80" s="606"/>
      <c r="M80" s="606"/>
      <c r="N80" s="863"/>
      <c r="O80" s="848"/>
      <c r="R80" s="20"/>
    </row>
    <row r="81" spans="1:21" ht="52.5" customHeight="1" x14ac:dyDescent="0.4">
      <c r="A81" s="690"/>
      <c r="B81" s="693"/>
      <c r="C81" s="598"/>
      <c r="D81" s="609"/>
      <c r="E81" s="579"/>
      <c r="F81" s="621"/>
      <c r="G81" s="195" t="s">
        <v>265</v>
      </c>
      <c r="H81" s="287"/>
      <c r="I81" s="288"/>
      <c r="J81" s="369">
        <f t="shared" si="1"/>
        <v>0</v>
      </c>
      <c r="K81" s="606"/>
      <c r="L81" s="606"/>
      <c r="M81" s="606"/>
      <c r="N81" s="863"/>
      <c r="O81" s="848"/>
      <c r="R81" s="20"/>
    </row>
    <row r="82" spans="1:21" ht="55.5" customHeight="1" x14ac:dyDescent="0.4">
      <c r="A82" s="690"/>
      <c r="B82" s="694"/>
      <c r="C82" s="599"/>
      <c r="D82" s="695"/>
      <c r="E82" s="601"/>
      <c r="F82" s="809"/>
      <c r="G82" s="197" t="s">
        <v>266</v>
      </c>
      <c r="H82" s="298"/>
      <c r="I82" s="299"/>
      <c r="J82" s="389">
        <f t="shared" si="1"/>
        <v>0</v>
      </c>
      <c r="K82" s="622"/>
      <c r="L82" s="622"/>
      <c r="M82" s="622"/>
      <c r="N82" s="864"/>
      <c r="O82" s="850"/>
      <c r="R82" s="20"/>
    </row>
    <row r="83" spans="1:21" ht="45" x14ac:dyDescent="0.4">
      <c r="A83" s="696">
        <v>5</v>
      </c>
      <c r="B83" s="699" t="s">
        <v>33</v>
      </c>
      <c r="C83" s="589" t="s">
        <v>146</v>
      </c>
      <c r="D83" s="591" t="s">
        <v>165</v>
      </c>
      <c r="E83" s="593" t="s">
        <v>6</v>
      </c>
      <c r="F83" s="593" t="s">
        <v>7</v>
      </c>
      <c r="G83" s="191" t="s">
        <v>361</v>
      </c>
      <c r="H83" s="291"/>
      <c r="I83" s="291"/>
      <c r="J83" s="368">
        <f t="shared" si="1"/>
        <v>0</v>
      </c>
      <c r="K83" s="606" t="e">
        <f>ROUND(AVERAGE(H83:H84),2)</f>
        <v>#DIV/0!</v>
      </c>
      <c r="L83" s="606" t="e">
        <f>ROUND(AVERAGE(I83:I84),2)</f>
        <v>#DIV/0!</v>
      </c>
      <c r="M83" s="606" t="e">
        <f>ROUND(AVERAGE(K83:L84),2)</f>
        <v>#DIV/0!</v>
      </c>
      <c r="N83" s="584" t="str">
        <f>IF(F103="DA",IFERROR(ROUND(AVERAGE(M83:M114),2),""),IFERROR(ROUND(AVERAGE(M83:M102,M105:M114),2),""))</f>
        <v/>
      </c>
      <c r="O83" s="865"/>
      <c r="R83" s="20"/>
      <c r="T83" s="61"/>
      <c r="U83" s="61"/>
    </row>
    <row r="84" spans="1:21" ht="45" customHeight="1" x14ac:dyDescent="0.4">
      <c r="A84" s="697"/>
      <c r="B84" s="700"/>
      <c r="C84" s="598"/>
      <c r="D84" s="578"/>
      <c r="E84" s="579"/>
      <c r="F84" s="579"/>
      <c r="G84" s="163" t="s">
        <v>379</v>
      </c>
      <c r="H84" s="290"/>
      <c r="I84" s="290"/>
      <c r="J84" s="383">
        <f t="shared" si="1"/>
        <v>0</v>
      </c>
      <c r="K84" s="597"/>
      <c r="L84" s="597"/>
      <c r="M84" s="597"/>
      <c r="N84" s="584"/>
      <c r="O84" s="848"/>
      <c r="R84" s="20"/>
    </row>
    <row r="85" spans="1:21" ht="329.25" customHeight="1" x14ac:dyDescent="0.4">
      <c r="A85" s="697"/>
      <c r="B85" s="700"/>
      <c r="C85" s="598" t="s">
        <v>145</v>
      </c>
      <c r="D85" s="578" t="s">
        <v>400</v>
      </c>
      <c r="E85" s="579" t="s">
        <v>6</v>
      </c>
      <c r="F85" s="579" t="s">
        <v>7</v>
      </c>
      <c r="G85" s="183" t="s">
        <v>267</v>
      </c>
      <c r="H85" s="286"/>
      <c r="I85" s="286"/>
      <c r="J85" s="368">
        <f t="shared" si="1"/>
        <v>0</v>
      </c>
      <c r="K85" s="596" t="e">
        <f>ROUND(AVERAGE(H85:H86),2)</f>
        <v>#DIV/0!</v>
      </c>
      <c r="L85" s="596" t="e">
        <f>ROUND(AVERAGE(I85:I86),2)</f>
        <v>#DIV/0!</v>
      </c>
      <c r="M85" s="596" t="e">
        <f>ROUND(AVERAGE(K85:L86),2)</f>
        <v>#DIV/0!</v>
      </c>
      <c r="N85" s="584"/>
      <c r="O85" s="848"/>
      <c r="R85" s="20"/>
    </row>
    <row r="86" spans="1:21" ht="356.25" customHeight="1" x14ac:dyDescent="0.4">
      <c r="A86" s="697"/>
      <c r="B86" s="700"/>
      <c r="C86" s="598"/>
      <c r="D86" s="609"/>
      <c r="E86" s="579"/>
      <c r="F86" s="579"/>
      <c r="G86" s="176" t="s">
        <v>268</v>
      </c>
      <c r="H86" s="288"/>
      <c r="I86" s="288"/>
      <c r="J86" s="369">
        <f t="shared" si="1"/>
        <v>0</v>
      </c>
      <c r="K86" s="606"/>
      <c r="L86" s="606"/>
      <c r="M86" s="606"/>
      <c r="N86" s="584"/>
      <c r="O86" s="848"/>
      <c r="R86" s="20"/>
    </row>
    <row r="87" spans="1:21" ht="65.25" customHeight="1" x14ac:dyDescent="0.4">
      <c r="A87" s="697"/>
      <c r="B87" s="700"/>
      <c r="C87" s="598" t="s">
        <v>144</v>
      </c>
      <c r="D87" s="578" t="s">
        <v>166</v>
      </c>
      <c r="E87" s="579" t="s">
        <v>6</v>
      </c>
      <c r="F87" s="621" t="s">
        <v>7</v>
      </c>
      <c r="G87" s="165" t="s">
        <v>269</v>
      </c>
      <c r="H87" s="285"/>
      <c r="I87" s="286"/>
      <c r="J87" s="386">
        <f t="shared" si="1"/>
        <v>0</v>
      </c>
      <c r="K87" s="596" t="e">
        <f>ROUND(AVERAGE(H87:H89),2)</f>
        <v>#DIV/0!</v>
      </c>
      <c r="L87" s="596" t="e">
        <f>ROUND(AVERAGE(I87:I89),2)</f>
        <v>#DIV/0!</v>
      </c>
      <c r="M87" s="596" t="e">
        <f>ROUND(AVERAGE(K87:L89),2)</f>
        <v>#DIV/0!</v>
      </c>
      <c r="N87" s="584"/>
      <c r="O87" s="848"/>
      <c r="R87" s="20"/>
    </row>
    <row r="88" spans="1:21" ht="64.5" customHeight="1" x14ac:dyDescent="0.4">
      <c r="A88" s="697"/>
      <c r="B88" s="700"/>
      <c r="C88" s="598"/>
      <c r="D88" s="578"/>
      <c r="E88" s="579"/>
      <c r="F88" s="621"/>
      <c r="G88" s="195" t="s">
        <v>267</v>
      </c>
      <c r="H88" s="287"/>
      <c r="I88" s="288"/>
      <c r="J88" s="369">
        <f t="shared" si="1"/>
        <v>0</v>
      </c>
      <c r="K88" s="606"/>
      <c r="L88" s="606"/>
      <c r="M88" s="606"/>
      <c r="N88" s="584"/>
      <c r="O88" s="848"/>
      <c r="R88" s="20"/>
    </row>
    <row r="89" spans="1:21" ht="63.75" customHeight="1" x14ac:dyDescent="0.4">
      <c r="A89" s="697"/>
      <c r="B89" s="700"/>
      <c r="C89" s="598"/>
      <c r="D89" s="578"/>
      <c r="E89" s="579"/>
      <c r="F89" s="621"/>
      <c r="G89" s="195" t="s">
        <v>268</v>
      </c>
      <c r="H89" s="287"/>
      <c r="I89" s="288"/>
      <c r="J89" s="383">
        <f t="shared" si="1"/>
        <v>0</v>
      </c>
      <c r="K89" s="606"/>
      <c r="L89" s="606"/>
      <c r="M89" s="606"/>
      <c r="N89" s="584"/>
      <c r="O89" s="848"/>
      <c r="R89" s="20"/>
    </row>
    <row r="90" spans="1:21" ht="30" x14ac:dyDescent="0.4">
      <c r="A90" s="697"/>
      <c r="B90" s="700"/>
      <c r="C90" s="598" t="s">
        <v>143</v>
      </c>
      <c r="D90" s="578" t="s">
        <v>167</v>
      </c>
      <c r="E90" s="579" t="s">
        <v>6</v>
      </c>
      <c r="F90" s="621" t="s">
        <v>7</v>
      </c>
      <c r="G90" s="165" t="s">
        <v>49</v>
      </c>
      <c r="H90" s="285"/>
      <c r="I90" s="286"/>
      <c r="J90" s="368">
        <f t="shared" si="1"/>
        <v>0</v>
      </c>
      <c r="K90" s="596" t="e">
        <f>ROUND(AVERAGE(H90:H94),2)</f>
        <v>#DIV/0!</v>
      </c>
      <c r="L90" s="596" t="e">
        <f>ROUND(AVERAGE(I90:I94),2)</f>
        <v>#DIV/0!</v>
      </c>
      <c r="M90" s="596" t="e">
        <f>ROUND(AVERAGE(K90:L94),2)</f>
        <v>#DIV/0!</v>
      </c>
      <c r="N90" s="584"/>
      <c r="O90" s="848"/>
      <c r="R90" s="20"/>
    </row>
    <row r="91" spans="1:21" ht="45" x14ac:dyDescent="0.4">
      <c r="A91" s="697"/>
      <c r="B91" s="700"/>
      <c r="C91" s="598"/>
      <c r="D91" s="578"/>
      <c r="E91" s="579"/>
      <c r="F91" s="621"/>
      <c r="G91" s="195" t="s">
        <v>352</v>
      </c>
      <c r="H91" s="287"/>
      <c r="I91" s="288"/>
      <c r="J91" s="369">
        <f t="shared" si="1"/>
        <v>0</v>
      </c>
      <c r="K91" s="606"/>
      <c r="L91" s="606"/>
      <c r="M91" s="606"/>
      <c r="N91" s="584"/>
      <c r="O91" s="848"/>
      <c r="R91" s="20"/>
    </row>
    <row r="92" spans="1:21" ht="26.25" customHeight="1" x14ac:dyDescent="0.4">
      <c r="A92" s="697"/>
      <c r="B92" s="700"/>
      <c r="C92" s="598"/>
      <c r="D92" s="578"/>
      <c r="E92" s="579"/>
      <c r="F92" s="621"/>
      <c r="G92" s="195" t="s">
        <v>270</v>
      </c>
      <c r="H92" s="287"/>
      <c r="I92" s="288"/>
      <c r="J92" s="369">
        <f t="shared" si="1"/>
        <v>0</v>
      </c>
      <c r="K92" s="606"/>
      <c r="L92" s="606"/>
      <c r="M92" s="606"/>
      <c r="N92" s="584"/>
      <c r="O92" s="848"/>
      <c r="R92" s="20"/>
    </row>
    <row r="93" spans="1:21" ht="45" x14ac:dyDescent="0.4">
      <c r="A93" s="697"/>
      <c r="B93" s="700"/>
      <c r="C93" s="598"/>
      <c r="D93" s="578"/>
      <c r="E93" s="579"/>
      <c r="F93" s="621"/>
      <c r="G93" s="195" t="s">
        <v>376</v>
      </c>
      <c r="H93" s="287"/>
      <c r="I93" s="288"/>
      <c r="J93" s="369">
        <f t="shared" si="1"/>
        <v>0</v>
      </c>
      <c r="K93" s="606"/>
      <c r="L93" s="606"/>
      <c r="M93" s="606"/>
      <c r="N93" s="584"/>
      <c r="O93" s="848"/>
      <c r="R93" s="20"/>
    </row>
    <row r="94" spans="1:21" ht="43.5" customHeight="1" x14ac:dyDescent="0.4">
      <c r="A94" s="697"/>
      <c r="B94" s="700"/>
      <c r="C94" s="598"/>
      <c r="D94" s="578"/>
      <c r="E94" s="579"/>
      <c r="F94" s="621"/>
      <c r="G94" s="195" t="s">
        <v>373</v>
      </c>
      <c r="H94" s="287"/>
      <c r="I94" s="288"/>
      <c r="J94" s="385">
        <f t="shared" si="1"/>
        <v>0</v>
      </c>
      <c r="K94" s="606"/>
      <c r="L94" s="606"/>
      <c r="M94" s="606"/>
      <c r="N94" s="584"/>
      <c r="O94" s="848"/>
      <c r="R94" s="20"/>
    </row>
    <row r="95" spans="1:21" ht="108.75" customHeight="1" x14ac:dyDescent="0.4">
      <c r="A95" s="697"/>
      <c r="B95" s="700"/>
      <c r="C95" s="598" t="s">
        <v>142</v>
      </c>
      <c r="D95" s="578" t="s">
        <v>390</v>
      </c>
      <c r="E95" s="579" t="s">
        <v>6</v>
      </c>
      <c r="F95" s="621" t="s">
        <v>7</v>
      </c>
      <c r="G95" s="165" t="s">
        <v>373</v>
      </c>
      <c r="H95" s="285"/>
      <c r="I95" s="286"/>
      <c r="J95" s="386">
        <f t="shared" si="1"/>
        <v>0</v>
      </c>
      <c r="K95" s="596" t="e">
        <f>ROUND(AVERAGE(H95:H97),2)</f>
        <v>#DIV/0!</v>
      </c>
      <c r="L95" s="596" t="e">
        <f>ROUND(AVERAGE(I95:I97),2)</f>
        <v>#DIV/0!</v>
      </c>
      <c r="M95" s="596" t="e">
        <f>ROUND(AVERAGE(K95:L97),2)</f>
        <v>#DIV/0!</v>
      </c>
      <c r="N95" s="584"/>
      <c r="O95" s="848"/>
      <c r="R95" s="20"/>
    </row>
    <row r="96" spans="1:21" ht="108" customHeight="1" x14ac:dyDescent="0.4">
      <c r="A96" s="697"/>
      <c r="B96" s="700"/>
      <c r="C96" s="598"/>
      <c r="D96" s="609"/>
      <c r="E96" s="579"/>
      <c r="F96" s="621"/>
      <c r="G96" s="195" t="s">
        <v>271</v>
      </c>
      <c r="H96" s="287"/>
      <c r="I96" s="288"/>
      <c r="J96" s="369">
        <f t="shared" si="1"/>
        <v>0</v>
      </c>
      <c r="K96" s="606"/>
      <c r="L96" s="606"/>
      <c r="M96" s="606"/>
      <c r="N96" s="584"/>
      <c r="O96" s="848"/>
      <c r="R96" s="20"/>
    </row>
    <row r="97" spans="1:18" ht="111" customHeight="1" x14ac:dyDescent="0.4">
      <c r="A97" s="697"/>
      <c r="B97" s="700"/>
      <c r="C97" s="598"/>
      <c r="D97" s="609"/>
      <c r="E97" s="579"/>
      <c r="F97" s="621"/>
      <c r="G97" s="195" t="s">
        <v>272</v>
      </c>
      <c r="H97" s="287"/>
      <c r="I97" s="288"/>
      <c r="J97" s="383">
        <f t="shared" si="1"/>
        <v>0</v>
      </c>
      <c r="K97" s="606"/>
      <c r="L97" s="606"/>
      <c r="M97" s="606"/>
      <c r="N97" s="584"/>
      <c r="O97" s="848"/>
      <c r="R97" s="20"/>
    </row>
    <row r="98" spans="1:18" ht="63" customHeight="1" x14ac:dyDescent="0.4">
      <c r="A98" s="697"/>
      <c r="B98" s="700"/>
      <c r="C98" s="598" t="s">
        <v>141</v>
      </c>
      <c r="D98" s="578" t="s">
        <v>389</v>
      </c>
      <c r="E98" s="579" t="s">
        <v>6</v>
      </c>
      <c r="F98" s="621" t="s">
        <v>7</v>
      </c>
      <c r="G98" s="165" t="s">
        <v>352</v>
      </c>
      <c r="H98" s="285"/>
      <c r="I98" s="286"/>
      <c r="J98" s="368">
        <f t="shared" si="1"/>
        <v>0</v>
      </c>
      <c r="K98" s="596" t="e">
        <f>ROUND(AVERAGE(H98:H102),2)</f>
        <v>#DIV/0!</v>
      </c>
      <c r="L98" s="596" t="e">
        <f>ROUND(AVERAGE(I98:I102),2)</f>
        <v>#DIV/0!</v>
      </c>
      <c r="M98" s="596" t="e">
        <f>ROUND(AVERAGE(K98:L102),2)</f>
        <v>#DIV/0!</v>
      </c>
      <c r="N98" s="584"/>
      <c r="O98" s="848"/>
      <c r="R98" s="20"/>
    </row>
    <row r="99" spans="1:18" ht="60" customHeight="1" x14ac:dyDescent="0.4">
      <c r="A99" s="697"/>
      <c r="B99" s="700"/>
      <c r="C99" s="598"/>
      <c r="D99" s="609"/>
      <c r="E99" s="579"/>
      <c r="F99" s="621"/>
      <c r="G99" s="195" t="s">
        <v>357</v>
      </c>
      <c r="H99" s="287"/>
      <c r="I99" s="288"/>
      <c r="J99" s="369">
        <f t="shared" si="1"/>
        <v>0</v>
      </c>
      <c r="K99" s="606"/>
      <c r="L99" s="606"/>
      <c r="M99" s="606"/>
      <c r="N99" s="584"/>
      <c r="O99" s="848"/>
      <c r="R99" s="20"/>
    </row>
    <row r="100" spans="1:18" ht="53.25" customHeight="1" x14ac:dyDescent="0.4">
      <c r="A100" s="697"/>
      <c r="B100" s="700"/>
      <c r="C100" s="598"/>
      <c r="D100" s="609"/>
      <c r="E100" s="579"/>
      <c r="F100" s="621"/>
      <c r="G100" s="195" t="s">
        <v>369</v>
      </c>
      <c r="H100" s="287"/>
      <c r="I100" s="288"/>
      <c r="J100" s="369">
        <f t="shared" si="1"/>
        <v>0</v>
      </c>
      <c r="K100" s="606"/>
      <c r="L100" s="606"/>
      <c r="M100" s="606"/>
      <c r="N100" s="584"/>
      <c r="O100" s="848"/>
      <c r="R100" s="20"/>
    </row>
    <row r="101" spans="1:18" ht="62.25" customHeight="1" x14ac:dyDescent="0.4">
      <c r="A101" s="697"/>
      <c r="B101" s="700"/>
      <c r="C101" s="598"/>
      <c r="D101" s="609"/>
      <c r="E101" s="579"/>
      <c r="F101" s="621"/>
      <c r="G101" s="195" t="s">
        <v>420</v>
      </c>
      <c r="H101" s="287"/>
      <c r="I101" s="288"/>
      <c r="J101" s="369">
        <f t="shared" si="1"/>
        <v>0</v>
      </c>
      <c r="K101" s="606"/>
      <c r="L101" s="606"/>
      <c r="M101" s="606"/>
      <c r="N101" s="584"/>
      <c r="O101" s="848"/>
      <c r="R101" s="20"/>
    </row>
    <row r="102" spans="1:18" ht="72.75" customHeight="1" x14ac:dyDescent="0.4">
      <c r="A102" s="697"/>
      <c r="B102" s="700"/>
      <c r="C102" s="598"/>
      <c r="D102" s="609"/>
      <c r="E102" s="579"/>
      <c r="F102" s="621"/>
      <c r="G102" s="195" t="s">
        <v>266</v>
      </c>
      <c r="H102" s="287"/>
      <c r="I102" s="288"/>
      <c r="J102" s="385">
        <f t="shared" si="1"/>
        <v>0</v>
      </c>
      <c r="K102" s="606"/>
      <c r="L102" s="606"/>
      <c r="M102" s="606"/>
      <c r="N102" s="584"/>
      <c r="O102" s="848"/>
      <c r="R102" s="20"/>
    </row>
    <row r="103" spans="1:18" ht="77.25" customHeight="1" x14ac:dyDescent="0.4">
      <c r="A103" s="697"/>
      <c r="B103" s="700"/>
      <c r="C103" s="598" t="s">
        <v>140</v>
      </c>
      <c r="D103" s="578" t="s">
        <v>168</v>
      </c>
      <c r="E103" s="800" t="s">
        <v>404</v>
      </c>
      <c r="F103" s="580" t="s">
        <v>396</v>
      </c>
      <c r="G103" s="165" t="s">
        <v>273</v>
      </c>
      <c r="H103" s="285"/>
      <c r="I103" s="286"/>
      <c r="J103" s="386">
        <f t="shared" si="1"/>
        <v>0</v>
      </c>
      <c r="K103" s="596" t="e">
        <f>ROUND(AVERAGE(H103:H104),2)</f>
        <v>#DIV/0!</v>
      </c>
      <c r="L103" s="596" t="e">
        <f>ROUND(AVERAGE(I103:I104),2)</f>
        <v>#DIV/0!</v>
      </c>
      <c r="M103" s="596" t="e">
        <f>ROUND(AVERAGE(K103:L104),2)</f>
        <v>#DIV/0!</v>
      </c>
      <c r="N103" s="584"/>
      <c r="O103" s="848"/>
      <c r="R103" s="20"/>
    </row>
    <row r="104" spans="1:18" ht="92.25" customHeight="1" x14ac:dyDescent="0.4">
      <c r="A104" s="697"/>
      <c r="B104" s="700"/>
      <c r="C104" s="598"/>
      <c r="D104" s="578"/>
      <c r="E104" s="800"/>
      <c r="F104" s="580"/>
      <c r="G104" s="195" t="s">
        <v>274</v>
      </c>
      <c r="H104" s="287"/>
      <c r="I104" s="288"/>
      <c r="J104" s="383">
        <f t="shared" si="1"/>
        <v>0</v>
      </c>
      <c r="K104" s="606"/>
      <c r="L104" s="606"/>
      <c r="M104" s="606"/>
      <c r="N104" s="584"/>
      <c r="O104" s="848"/>
      <c r="R104" s="20"/>
    </row>
    <row r="105" spans="1:18" ht="45" customHeight="1" x14ac:dyDescent="0.4">
      <c r="A105" s="697"/>
      <c r="B105" s="700"/>
      <c r="C105" s="656" t="s">
        <v>241</v>
      </c>
      <c r="D105" s="578" t="s">
        <v>169</v>
      </c>
      <c r="E105" s="579" t="s">
        <v>6</v>
      </c>
      <c r="F105" s="579" t="s">
        <v>7</v>
      </c>
      <c r="G105" s="183" t="s">
        <v>107</v>
      </c>
      <c r="H105" s="286"/>
      <c r="I105" s="286"/>
      <c r="J105" s="368">
        <f t="shared" si="1"/>
        <v>0</v>
      </c>
      <c r="K105" s="596" t="e">
        <f>ROUND(AVERAGE(H105:H107),2)</f>
        <v>#DIV/0!</v>
      </c>
      <c r="L105" s="596" t="e">
        <f>ROUND(AVERAGE(I105:I107),2)</f>
        <v>#DIV/0!</v>
      </c>
      <c r="M105" s="596" t="e">
        <f>ROUND(AVERAGE(K105:L107),2)</f>
        <v>#DIV/0!</v>
      </c>
      <c r="N105" s="584"/>
      <c r="O105" s="848"/>
      <c r="R105" s="20"/>
    </row>
    <row r="106" spans="1:18" ht="42" customHeight="1" x14ac:dyDescent="0.4">
      <c r="A106" s="697"/>
      <c r="B106" s="700"/>
      <c r="C106" s="656"/>
      <c r="D106" s="578"/>
      <c r="E106" s="579"/>
      <c r="F106" s="579"/>
      <c r="G106" s="176" t="s">
        <v>275</v>
      </c>
      <c r="H106" s="288"/>
      <c r="I106" s="288"/>
      <c r="J106" s="369">
        <f t="shared" si="1"/>
        <v>0</v>
      </c>
      <c r="K106" s="606"/>
      <c r="L106" s="606"/>
      <c r="M106" s="606"/>
      <c r="N106" s="584"/>
      <c r="O106" s="848"/>
      <c r="R106" s="20"/>
    </row>
    <row r="107" spans="1:18" ht="56.25" customHeight="1" x14ac:dyDescent="0.4">
      <c r="A107" s="697"/>
      <c r="B107" s="700"/>
      <c r="C107" s="656"/>
      <c r="D107" s="578"/>
      <c r="E107" s="579"/>
      <c r="F107" s="579"/>
      <c r="G107" s="176" t="s">
        <v>274</v>
      </c>
      <c r="H107" s="288"/>
      <c r="I107" s="288"/>
      <c r="J107" s="385">
        <f t="shared" si="1"/>
        <v>0</v>
      </c>
      <c r="K107" s="606"/>
      <c r="L107" s="606"/>
      <c r="M107" s="606"/>
      <c r="N107" s="584"/>
      <c r="O107" s="848"/>
      <c r="R107" s="20"/>
    </row>
    <row r="108" spans="1:18" ht="81" customHeight="1" x14ac:dyDescent="0.4">
      <c r="A108" s="697"/>
      <c r="B108" s="700"/>
      <c r="C108" s="656" t="s">
        <v>139</v>
      </c>
      <c r="D108" s="578" t="s">
        <v>170</v>
      </c>
      <c r="E108" s="579" t="s">
        <v>6</v>
      </c>
      <c r="F108" s="621" t="s">
        <v>7</v>
      </c>
      <c r="G108" s="165" t="s">
        <v>370</v>
      </c>
      <c r="H108" s="285"/>
      <c r="I108" s="286"/>
      <c r="J108" s="386">
        <f t="shared" si="1"/>
        <v>0</v>
      </c>
      <c r="K108" s="596" t="e">
        <f>ROUND(AVERAGE(H108:H110),2)</f>
        <v>#DIV/0!</v>
      </c>
      <c r="L108" s="596" t="e">
        <f>ROUND(AVERAGE(I108:I110),2)</f>
        <v>#DIV/0!</v>
      </c>
      <c r="M108" s="596" t="e">
        <f>ROUND(AVERAGE(K108:L110),2)</f>
        <v>#DIV/0!</v>
      </c>
      <c r="N108" s="584"/>
      <c r="O108" s="848"/>
      <c r="R108" s="20"/>
    </row>
    <row r="109" spans="1:18" ht="65.25" customHeight="1" x14ac:dyDescent="0.4">
      <c r="A109" s="697"/>
      <c r="B109" s="700"/>
      <c r="C109" s="656"/>
      <c r="D109" s="578"/>
      <c r="E109" s="579"/>
      <c r="F109" s="621"/>
      <c r="G109" s="195" t="s">
        <v>371</v>
      </c>
      <c r="H109" s="287"/>
      <c r="I109" s="288"/>
      <c r="J109" s="369">
        <f t="shared" si="1"/>
        <v>0</v>
      </c>
      <c r="K109" s="606"/>
      <c r="L109" s="606"/>
      <c r="M109" s="606"/>
      <c r="N109" s="584"/>
      <c r="O109" s="848"/>
      <c r="R109" s="20"/>
    </row>
    <row r="110" spans="1:18" ht="77.25" customHeight="1" x14ac:dyDescent="0.4">
      <c r="A110" s="697"/>
      <c r="B110" s="700"/>
      <c r="C110" s="656"/>
      <c r="D110" s="578"/>
      <c r="E110" s="579"/>
      <c r="F110" s="621"/>
      <c r="G110" s="195" t="s">
        <v>266</v>
      </c>
      <c r="H110" s="287"/>
      <c r="I110" s="288"/>
      <c r="J110" s="383">
        <f t="shared" si="1"/>
        <v>0</v>
      </c>
      <c r="K110" s="606"/>
      <c r="L110" s="606"/>
      <c r="M110" s="606"/>
      <c r="N110" s="584"/>
      <c r="O110" s="848"/>
      <c r="R110" s="20"/>
    </row>
    <row r="111" spans="1:18" ht="60" x14ac:dyDescent="0.4">
      <c r="A111" s="697"/>
      <c r="B111" s="700"/>
      <c r="C111" s="221" t="s">
        <v>138</v>
      </c>
      <c r="D111" s="243" t="s">
        <v>171</v>
      </c>
      <c r="E111" s="216" t="s">
        <v>6</v>
      </c>
      <c r="F111" s="217" t="s">
        <v>7</v>
      </c>
      <c r="G111" s="165" t="s">
        <v>364</v>
      </c>
      <c r="H111" s="285"/>
      <c r="I111" s="286"/>
      <c r="J111" s="368">
        <f t="shared" si="1"/>
        <v>0</v>
      </c>
      <c r="K111" s="552" t="e">
        <f>ROUND(AVERAGE(H111:H111),2)</f>
        <v>#DIV/0!</v>
      </c>
      <c r="L111" s="552" t="e">
        <f>ROUND(AVERAGE(I111:I111),2)</f>
        <v>#DIV/0!</v>
      </c>
      <c r="M111" s="552" t="e">
        <f>ROUND(AVERAGE(K111:L111),2)</f>
        <v>#DIV/0!</v>
      </c>
      <c r="N111" s="584"/>
      <c r="O111" s="364"/>
      <c r="R111" s="20"/>
    </row>
    <row r="112" spans="1:18" ht="45" customHeight="1" x14ac:dyDescent="0.4">
      <c r="A112" s="697"/>
      <c r="B112" s="700"/>
      <c r="C112" s="598" t="s">
        <v>137</v>
      </c>
      <c r="D112" s="578" t="s">
        <v>326</v>
      </c>
      <c r="E112" s="579" t="s">
        <v>6</v>
      </c>
      <c r="F112" s="621" t="s">
        <v>7</v>
      </c>
      <c r="G112" s="165" t="s">
        <v>365</v>
      </c>
      <c r="H112" s="285"/>
      <c r="I112" s="286"/>
      <c r="J112" s="386">
        <f t="shared" si="1"/>
        <v>0</v>
      </c>
      <c r="K112" s="596" t="e">
        <f>ROUND(AVERAGE(H112:H114),2)</f>
        <v>#DIV/0!</v>
      </c>
      <c r="L112" s="596" t="e">
        <f>ROUND(AVERAGE(I112:I114),2)</f>
        <v>#DIV/0!</v>
      </c>
      <c r="M112" s="596" t="e">
        <f>ROUND(AVERAGE(K112:L114),2)</f>
        <v>#DIV/0!</v>
      </c>
      <c r="N112" s="584"/>
      <c r="O112" s="848"/>
      <c r="R112" s="20"/>
    </row>
    <row r="113" spans="1:18" ht="45" customHeight="1" x14ac:dyDescent="0.4">
      <c r="A113" s="697"/>
      <c r="B113" s="700"/>
      <c r="C113" s="598"/>
      <c r="D113" s="609"/>
      <c r="E113" s="579"/>
      <c r="F113" s="621"/>
      <c r="G113" s="195" t="s">
        <v>276</v>
      </c>
      <c r="H113" s="287"/>
      <c r="I113" s="288"/>
      <c r="J113" s="369">
        <f t="shared" si="1"/>
        <v>0</v>
      </c>
      <c r="K113" s="606"/>
      <c r="L113" s="606"/>
      <c r="M113" s="606"/>
      <c r="N113" s="584"/>
      <c r="O113" s="848"/>
      <c r="R113" s="20"/>
    </row>
    <row r="114" spans="1:18" ht="30" x14ac:dyDescent="0.4">
      <c r="A114" s="698"/>
      <c r="B114" s="701"/>
      <c r="C114" s="599"/>
      <c r="D114" s="695"/>
      <c r="E114" s="601"/>
      <c r="F114" s="809"/>
      <c r="G114" s="197" t="s">
        <v>280</v>
      </c>
      <c r="H114" s="298"/>
      <c r="I114" s="299"/>
      <c r="J114" s="389">
        <f t="shared" si="1"/>
        <v>0</v>
      </c>
      <c r="K114" s="622"/>
      <c r="L114" s="622"/>
      <c r="M114" s="622"/>
      <c r="N114" s="584"/>
      <c r="O114" s="850"/>
      <c r="R114" s="20"/>
    </row>
    <row r="115" spans="1:18" ht="115.5" customHeight="1" x14ac:dyDescent="0.4">
      <c r="A115" s="689">
        <v>6</v>
      </c>
      <c r="B115" s="692" t="s">
        <v>41</v>
      </c>
      <c r="C115" s="222" t="s">
        <v>136</v>
      </c>
      <c r="D115" s="247" t="s">
        <v>172</v>
      </c>
      <c r="E115" s="218" t="s">
        <v>6</v>
      </c>
      <c r="F115" s="219" t="s">
        <v>7</v>
      </c>
      <c r="G115" s="193" t="s">
        <v>351</v>
      </c>
      <c r="H115" s="296"/>
      <c r="I115" s="284"/>
      <c r="J115" s="368">
        <f t="shared" si="1"/>
        <v>0</v>
      </c>
      <c r="K115" s="553" t="e">
        <f>ROUND(AVERAGE(H115:H115),2)</f>
        <v>#DIV/0!</v>
      </c>
      <c r="L115" s="553" t="e">
        <f>ROUND(AVERAGE(I115:I115),2)</f>
        <v>#DIV/0!</v>
      </c>
      <c r="M115" s="553" t="e">
        <f>ROUND(AVERAGE(K115:L115),2)</f>
        <v>#DIV/0!</v>
      </c>
      <c r="N115" s="583" t="str">
        <f>IFERROR(ROUND(AVERAGE(M115:M122),2),"")</f>
        <v/>
      </c>
      <c r="O115" s="366"/>
      <c r="R115" s="20"/>
    </row>
    <row r="116" spans="1:18" ht="62.25" customHeight="1" x14ac:dyDescent="0.4">
      <c r="A116" s="690"/>
      <c r="B116" s="693"/>
      <c r="C116" s="598" t="s">
        <v>135</v>
      </c>
      <c r="D116" s="578" t="s">
        <v>173</v>
      </c>
      <c r="E116" s="579" t="s">
        <v>6</v>
      </c>
      <c r="F116" s="579" t="s">
        <v>7</v>
      </c>
      <c r="G116" s="183" t="s">
        <v>366</v>
      </c>
      <c r="H116" s="286"/>
      <c r="I116" s="286"/>
      <c r="J116" s="386">
        <f t="shared" si="1"/>
        <v>0</v>
      </c>
      <c r="K116" s="596" t="e">
        <f>ROUND(AVERAGE(H116:H117),2)</f>
        <v>#DIV/0!</v>
      </c>
      <c r="L116" s="596" t="e">
        <f>ROUND(AVERAGE(I116:I117),2)</f>
        <v>#DIV/0!</v>
      </c>
      <c r="M116" s="596" t="e">
        <f>ROUND(AVERAGE(K116:L117),2)</f>
        <v>#DIV/0!</v>
      </c>
      <c r="N116" s="584"/>
      <c r="O116" s="848"/>
      <c r="R116" s="20"/>
    </row>
    <row r="117" spans="1:18" ht="66" customHeight="1" x14ac:dyDescent="0.4">
      <c r="A117" s="690"/>
      <c r="B117" s="693"/>
      <c r="C117" s="598"/>
      <c r="D117" s="578"/>
      <c r="E117" s="579"/>
      <c r="F117" s="579"/>
      <c r="G117" s="176" t="s">
        <v>277</v>
      </c>
      <c r="H117" s="288"/>
      <c r="I117" s="288"/>
      <c r="J117" s="383">
        <f t="shared" si="1"/>
        <v>0</v>
      </c>
      <c r="K117" s="606"/>
      <c r="L117" s="606"/>
      <c r="M117" s="606"/>
      <c r="N117" s="584"/>
      <c r="O117" s="848"/>
      <c r="R117" s="20"/>
    </row>
    <row r="118" spans="1:18" ht="115.5" customHeight="1" x14ac:dyDescent="0.4">
      <c r="A118" s="690"/>
      <c r="B118" s="693"/>
      <c r="C118" s="489" t="s">
        <v>134</v>
      </c>
      <c r="D118" s="479" t="s">
        <v>174</v>
      </c>
      <c r="E118" s="481" t="s">
        <v>6</v>
      </c>
      <c r="F118" s="485" t="s">
        <v>7</v>
      </c>
      <c r="G118" s="165" t="s">
        <v>278</v>
      </c>
      <c r="H118" s="285"/>
      <c r="I118" s="286"/>
      <c r="J118" s="368">
        <f t="shared" ref="J118:J169" si="2">IF(AND(ISNUMBER(H118),ISNUMBER(I118)),AVERAGE(H118:I118),0)</f>
        <v>0</v>
      </c>
      <c r="K118" s="552" t="e">
        <f>ROUND(AVERAGE(H118:H118),2)</f>
        <v>#DIV/0!</v>
      </c>
      <c r="L118" s="552" t="e">
        <f>ROUND(AVERAGE(I118:I118),2)</f>
        <v>#DIV/0!</v>
      </c>
      <c r="M118" s="552" t="e">
        <f>ROUND(AVERAGE(K118:L118),2)</f>
        <v>#DIV/0!</v>
      </c>
      <c r="N118" s="584"/>
      <c r="O118" s="497"/>
      <c r="R118" s="20"/>
    </row>
    <row r="119" spans="1:18" ht="128.25" customHeight="1" x14ac:dyDescent="0.4">
      <c r="A119" s="690"/>
      <c r="B119" s="693"/>
      <c r="C119" s="438" t="s">
        <v>133</v>
      </c>
      <c r="D119" s="426" t="s">
        <v>175</v>
      </c>
      <c r="E119" s="427" t="s">
        <v>6</v>
      </c>
      <c r="F119" s="437" t="s">
        <v>7</v>
      </c>
      <c r="G119" s="165" t="s">
        <v>367</v>
      </c>
      <c r="H119" s="285"/>
      <c r="I119" s="286"/>
      <c r="J119" s="382">
        <f t="shared" si="2"/>
        <v>0</v>
      </c>
      <c r="K119" s="552" t="e">
        <f>ROUND(AVERAGE(H119:H119),2)</f>
        <v>#DIV/0!</v>
      </c>
      <c r="L119" s="552" t="e">
        <f>ROUND(AVERAGE(I119:I119),2)</f>
        <v>#DIV/0!</v>
      </c>
      <c r="M119" s="552" t="e">
        <f>ROUND(AVERAGE(K119:L119),2)</f>
        <v>#DIV/0!</v>
      </c>
      <c r="N119" s="584"/>
      <c r="O119" s="441"/>
      <c r="R119" s="20"/>
    </row>
    <row r="120" spans="1:18" ht="45" x14ac:dyDescent="0.4">
      <c r="A120" s="690"/>
      <c r="B120" s="693"/>
      <c r="C120" s="656" t="s">
        <v>132</v>
      </c>
      <c r="D120" s="578" t="s">
        <v>176</v>
      </c>
      <c r="E120" s="579" t="s">
        <v>6</v>
      </c>
      <c r="F120" s="621" t="s">
        <v>7</v>
      </c>
      <c r="G120" s="165" t="s">
        <v>352</v>
      </c>
      <c r="H120" s="300"/>
      <c r="I120" s="286"/>
      <c r="J120" s="368">
        <f t="shared" si="2"/>
        <v>0</v>
      </c>
      <c r="K120" s="596" t="e">
        <f>ROUND(AVERAGE(H120:H122),2)</f>
        <v>#DIV/0!</v>
      </c>
      <c r="L120" s="596" t="e">
        <f>ROUND(AVERAGE(I120:I122),2)</f>
        <v>#DIV/0!</v>
      </c>
      <c r="M120" s="596" t="e">
        <f>ROUND(AVERAGE(K120:L122),2)</f>
        <v>#DIV/0!</v>
      </c>
      <c r="N120" s="584"/>
      <c r="O120" s="848"/>
      <c r="R120" s="20"/>
    </row>
    <row r="121" spans="1:18" ht="30" x14ac:dyDescent="0.4">
      <c r="A121" s="690"/>
      <c r="B121" s="693"/>
      <c r="C121" s="656"/>
      <c r="D121" s="578"/>
      <c r="E121" s="579"/>
      <c r="F121" s="621"/>
      <c r="G121" s="195" t="s">
        <v>358</v>
      </c>
      <c r="H121" s="362"/>
      <c r="I121" s="288"/>
      <c r="J121" s="369">
        <f t="shared" si="2"/>
        <v>0</v>
      </c>
      <c r="K121" s="606"/>
      <c r="L121" s="606"/>
      <c r="M121" s="606"/>
      <c r="N121" s="584"/>
      <c r="O121" s="848"/>
      <c r="R121" s="20"/>
    </row>
    <row r="122" spans="1:18" ht="30" x14ac:dyDescent="0.4">
      <c r="A122" s="691"/>
      <c r="B122" s="694"/>
      <c r="C122" s="658"/>
      <c r="D122" s="600"/>
      <c r="E122" s="601"/>
      <c r="F122" s="809"/>
      <c r="G122" s="197" t="s">
        <v>367</v>
      </c>
      <c r="H122" s="301"/>
      <c r="I122" s="299"/>
      <c r="J122" s="389">
        <f t="shared" si="2"/>
        <v>0</v>
      </c>
      <c r="K122" s="622"/>
      <c r="L122" s="622"/>
      <c r="M122" s="622"/>
      <c r="N122" s="584"/>
      <c r="O122" s="850"/>
      <c r="R122" s="20"/>
    </row>
    <row r="123" spans="1:18" ht="30" x14ac:dyDescent="0.4">
      <c r="A123" s="661">
        <v>7</v>
      </c>
      <c r="B123" s="664" t="s">
        <v>40</v>
      </c>
      <c r="C123" s="667" t="s">
        <v>131</v>
      </c>
      <c r="D123" s="649" t="s">
        <v>242</v>
      </c>
      <c r="E123" s="650" t="s">
        <v>6</v>
      </c>
      <c r="F123" s="668" t="s">
        <v>7</v>
      </c>
      <c r="G123" s="193" t="s">
        <v>116</v>
      </c>
      <c r="H123" s="279"/>
      <c r="I123" s="280"/>
      <c r="J123" s="387">
        <f t="shared" si="2"/>
        <v>0</v>
      </c>
      <c r="K123" s="607" t="e">
        <f>ROUND(AVERAGE(H123:H128),2)</f>
        <v>#DIV/0!</v>
      </c>
      <c r="L123" s="607" t="e">
        <f>ROUND(AVERAGE(I123:I128),2)</f>
        <v>#DIV/0!</v>
      </c>
      <c r="M123" s="607" t="e">
        <f>ROUND(AVERAGE(K123:L128),2)</f>
        <v>#DIV/0!</v>
      </c>
      <c r="N123" s="583" t="str">
        <f>IFERROR(ROUND(AVERAGE(M123:M134),2),"")</f>
        <v/>
      </c>
      <c r="O123" s="860"/>
      <c r="R123" s="20"/>
    </row>
    <row r="124" spans="1:18" ht="30" x14ac:dyDescent="0.4">
      <c r="A124" s="662"/>
      <c r="B124" s="665"/>
      <c r="C124" s="656"/>
      <c r="D124" s="609"/>
      <c r="E124" s="579"/>
      <c r="F124" s="621"/>
      <c r="G124" s="195" t="s">
        <v>118</v>
      </c>
      <c r="H124" s="287"/>
      <c r="I124" s="288"/>
      <c r="J124" s="369">
        <f t="shared" si="2"/>
        <v>0</v>
      </c>
      <c r="K124" s="606"/>
      <c r="L124" s="606"/>
      <c r="M124" s="606"/>
      <c r="N124" s="584"/>
      <c r="O124" s="848"/>
      <c r="R124" s="20"/>
    </row>
    <row r="125" spans="1:18" ht="30" x14ac:dyDescent="0.4">
      <c r="A125" s="662"/>
      <c r="B125" s="665"/>
      <c r="C125" s="656"/>
      <c r="D125" s="609"/>
      <c r="E125" s="579"/>
      <c r="F125" s="621"/>
      <c r="G125" s="195" t="s">
        <v>265</v>
      </c>
      <c r="H125" s="287"/>
      <c r="I125" s="288"/>
      <c r="J125" s="369">
        <f t="shared" si="2"/>
        <v>0</v>
      </c>
      <c r="K125" s="606"/>
      <c r="L125" s="606"/>
      <c r="M125" s="606"/>
      <c r="N125" s="584"/>
      <c r="O125" s="848"/>
      <c r="R125" s="20"/>
    </row>
    <row r="126" spans="1:18" ht="45" x14ac:dyDescent="0.4">
      <c r="A126" s="662"/>
      <c r="B126" s="665"/>
      <c r="C126" s="656"/>
      <c r="D126" s="609"/>
      <c r="E126" s="579"/>
      <c r="F126" s="621"/>
      <c r="G126" s="195" t="s">
        <v>360</v>
      </c>
      <c r="H126" s="287"/>
      <c r="I126" s="288"/>
      <c r="J126" s="369">
        <f t="shared" si="2"/>
        <v>0</v>
      </c>
      <c r="K126" s="606"/>
      <c r="L126" s="606"/>
      <c r="M126" s="606"/>
      <c r="N126" s="584"/>
      <c r="O126" s="848"/>
      <c r="R126" s="20"/>
    </row>
    <row r="127" spans="1:18" ht="30" x14ac:dyDescent="0.4">
      <c r="A127" s="662"/>
      <c r="B127" s="665"/>
      <c r="C127" s="656"/>
      <c r="D127" s="609"/>
      <c r="E127" s="579"/>
      <c r="F127" s="621"/>
      <c r="G127" s="195" t="s">
        <v>105</v>
      </c>
      <c r="H127" s="287"/>
      <c r="I127" s="288"/>
      <c r="J127" s="369">
        <f t="shared" si="2"/>
        <v>0</v>
      </c>
      <c r="K127" s="606"/>
      <c r="L127" s="606"/>
      <c r="M127" s="606"/>
      <c r="N127" s="584"/>
      <c r="O127" s="848"/>
      <c r="R127" s="20"/>
    </row>
    <row r="128" spans="1:18" ht="30" x14ac:dyDescent="0.4">
      <c r="A128" s="662"/>
      <c r="B128" s="665"/>
      <c r="C128" s="656"/>
      <c r="D128" s="609"/>
      <c r="E128" s="579"/>
      <c r="F128" s="621"/>
      <c r="G128" s="195" t="s">
        <v>259</v>
      </c>
      <c r="H128" s="287"/>
      <c r="I128" s="288"/>
      <c r="J128" s="385">
        <f t="shared" si="2"/>
        <v>0</v>
      </c>
      <c r="K128" s="606"/>
      <c r="L128" s="606"/>
      <c r="M128" s="606"/>
      <c r="N128" s="584"/>
      <c r="O128" s="848"/>
      <c r="R128" s="20"/>
    </row>
    <row r="129" spans="1:18" ht="45" x14ac:dyDescent="0.4">
      <c r="A129" s="662"/>
      <c r="B129" s="665"/>
      <c r="C129" s="656" t="s">
        <v>130</v>
      </c>
      <c r="D129" s="578" t="s">
        <v>177</v>
      </c>
      <c r="E129" s="579" t="s">
        <v>6</v>
      </c>
      <c r="F129" s="621" t="s">
        <v>7</v>
      </c>
      <c r="G129" s="165" t="s">
        <v>360</v>
      </c>
      <c r="H129" s="285"/>
      <c r="I129" s="286"/>
      <c r="J129" s="386">
        <f t="shared" si="2"/>
        <v>0</v>
      </c>
      <c r="K129" s="596" t="e">
        <f>ROUND(AVERAGE(H129:H132),2)</f>
        <v>#DIV/0!</v>
      </c>
      <c r="L129" s="596" t="e">
        <f>ROUND(AVERAGE(I129:I132),2)</f>
        <v>#DIV/0!</v>
      </c>
      <c r="M129" s="596" t="e">
        <f>ROUND(AVERAGE(K129:L132),2)</f>
        <v>#DIV/0!</v>
      </c>
      <c r="N129" s="584"/>
      <c r="O129" s="848"/>
      <c r="R129" s="20"/>
    </row>
    <row r="130" spans="1:18" ht="30" x14ac:dyDescent="0.4">
      <c r="A130" s="662"/>
      <c r="B130" s="665"/>
      <c r="C130" s="656"/>
      <c r="D130" s="578"/>
      <c r="E130" s="579"/>
      <c r="F130" s="621"/>
      <c r="G130" s="195" t="s">
        <v>118</v>
      </c>
      <c r="H130" s="287"/>
      <c r="I130" s="288"/>
      <c r="J130" s="369">
        <f t="shared" si="2"/>
        <v>0</v>
      </c>
      <c r="K130" s="606"/>
      <c r="L130" s="606"/>
      <c r="M130" s="606"/>
      <c r="N130" s="584"/>
      <c r="O130" s="848"/>
      <c r="R130" s="20"/>
    </row>
    <row r="131" spans="1:18" ht="30" x14ac:dyDescent="0.4">
      <c r="A131" s="662"/>
      <c r="B131" s="665"/>
      <c r="C131" s="656"/>
      <c r="D131" s="578"/>
      <c r="E131" s="579"/>
      <c r="F131" s="621"/>
      <c r="G131" s="195" t="s">
        <v>279</v>
      </c>
      <c r="H131" s="287"/>
      <c r="I131" s="288"/>
      <c r="J131" s="369">
        <f t="shared" si="2"/>
        <v>0</v>
      </c>
      <c r="K131" s="606"/>
      <c r="L131" s="606"/>
      <c r="M131" s="606"/>
      <c r="N131" s="584"/>
      <c r="O131" s="848"/>
      <c r="R131" s="20"/>
    </row>
    <row r="132" spans="1:18" ht="30" x14ac:dyDescent="0.4">
      <c r="A132" s="662"/>
      <c r="B132" s="665"/>
      <c r="C132" s="656"/>
      <c r="D132" s="578"/>
      <c r="E132" s="579"/>
      <c r="F132" s="621"/>
      <c r="G132" s="195" t="s">
        <v>357</v>
      </c>
      <c r="H132" s="287"/>
      <c r="I132" s="288"/>
      <c r="J132" s="383">
        <f t="shared" si="2"/>
        <v>0</v>
      </c>
      <c r="K132" s="606"/>
      <c r="L132" s="606"/>
      <c r="M132" s="606"/>
      <c r="N132" s="584"/>
      <c r="O132" s="848"/>
      <c r="R132" s="20"/>
    </row>
    <row r="133" spans="1:18" ht="75" x14ac:dyDescent="0.4">
      <c r="A133" s="662"/>
      <c r="B133" s="665"/>
      <c r="C133" s="425" t="s">
        <v>129</v>
      </c>
      <c r="D133" s="426" t="s">
        <v>178</v>
      </c>
      <c r="E133" s="427" t="s">
        <v>6</v>
      </c>
      <c r="F133" s="427" t="s">
        <v>7</v>
      </c>
      <c r="G133" s="183" t="s">
        <v>118</v>
      </c>
      <c r="H133" s="286"/>
      <c r="I133" s="286"/>
      <c r="J133" s="553">
        <f t="shared" si="2"/>
        <v>0</v>
      </c>
      <c r="K133" s="552" t="e">
        <f>ROUND(AVERAGE(H133),2)</f>
        <v>#DIV/0!</v>
      </c>
      <c r="L133" s="552" t="e">
        <f>ROUND(AVERAGE(I133),2)</f>
        <v>#DIV/0!</v>
      </c>
      <c r="M133" s="552" t="e">
        <f>ROUND(AVERAGE(K133:L133),2)</f>
        <v>#DIV/0!</v>
      </c>
      <c r="N133" s="584"/>
      <c r="O133" s="363"/>
      <c r="R133" s="20"/>
    </row>
    <row r="134" spans="1:18" ht="168.75" customHeight="1" x14ac:dyDescent="0.4">
      <c r="A134" s="662"/>
      <c r="B134" s="665"/>
      <c r="C134" s="538" t="s">
        <v>128</v>
      </c>
      <c r="D134" s="524" t="s">
        <v>391</v>
      </c>
      <c r="E134" s="526" t="s">
        <v>6</v>
      </c>
      <c r="F134" s="526" t="s">
        <v>7</v>
      </c>
      <c r="G134" s="183" t="s">
        <v>280</v>
      </c>
      <c r="H134" s="286"/>
      <c r="I134" s="286"/>
      <c r="J134" s="382">
        <f t="shared" si="2"/>
        <v>0</v>
      </c>
      <c r="K134" s="552" t="e">
        <f>ROUND(AVERAGE(H134:H134),2)</f>
        <v>#DIV/0!</v>
      </c>
      <c r="L134" s="552" t="e">
        <f>ROUND(AVERAGE(I134:I134),2)</f>
        <v>#DIV/0!</v>
      </c>
      <c r="M134" s="552" t="e">
        <f>ROUND(AVERAGE(K134:L134),2)</f>
        <v>#DIV/0!</v>
      </c>
      <c r="N134" s="584"/>
      <c r="O134" s="545"/>
      <c r="R134" s="20"/>
    </row>
    <row r="135" spans="1:18" ht="62.25" customHeight="1" x14ac:dyDescent="0.4">
      <c r="A135" s="662"/>
      <c r="B135" s="665"/>
      <c r="C135" s="489" t="s">
        <v>127</v>
      </c>
      <c r="D135" s="479" t="s">
        <v>179</v>
      </c>
      <c r="E135" s="481" t="s">
        <v>349</v>
      </c>
      <c r="F135" s="484" t="s">
        <v>396</v>
      </c>
      <c r="G135" s="183" t="s">
        <v>281</v>
      </c>
      <c r="H135" s="286"/>
      <c r="I135" s="286"/>
      <c r="J135" s="368">
        <f t="shared" si="2"/>
        <v>0</v>
      </c>
      <c r="K135" s="552" t="e">
        <f>ROUND(AVERAGE(H135:H135),2)</f>
        <v>#DIV/0!</v>
      </c>
      <c r="L135" s="552" t="e">
        <f>ROUND(AVERAGE(I135:I135),2)</f>
        <v>#DIV/0!</v>
      </c>
      <c r="M135" s="552" t="e">
        <f>ROUND(AVERAGE(K135:L135),2)</f>
        <v>#DIV/0!</v>
      </c>
      <c r="N135" s="584"/>
      <c r="O135" s="497"/>
      <c r="R135" s="20"/>
    </row>
    <row r="136" spans="1:18" ht="30" x14ac:dyDescent="0.4">
      <c r="A136" s="662"/>
      <c r="B136" s="665"/>
      <c r="C136" s="598" t="s">
        <v>126</v>
      </c>
      <c r="D136" s="578" t="s">
        <v>180</v>
      </c>
      <c r="E136" s="579" t="s">
        <v>349</v>
      </c>
      <c r="F136" s="619" t="s">
        <v>396</v>
      </c>
      <c r="G136" s="183" t="s">
        <v>368</v>
      </c>
      <c r="H136" s="286"/>
      <c r="I136" s="286"/>
      <c r="J136" s="386">
        <f t="shared" si="2"/>
        <v>0</v>
      </c>
      <c r="K136" s="596" t="e">
        <f>ROUND(AVERAGE(H136:H137),2)</f>
        <v>#DIV/0!</v>
      </c>
      <c r="L136" s="596" t="e">
        <f>ROUND(AVERAGE(I136:I137),2)</f>
        <v>#DIV/0!</v>
      </c>
      <c r="M136" s="596" t="e">
        <f>ROUND(AVERAGE(K136:L137),2)</f>
        <v>#DIV/0!</v>
      </c>
      <c r="N136" s="584"/>
      <c r="O136" s="848"/>
      <c r="R136" s="20"/>
    </row>
    <row r="137" spans="1:18" ht="30" x14ac:dyDescent="0.4">
      <c r="A137" s="714"/>
      <c r="B137" s="811"/>
      <c r="C137" s="599"/>
      <c r="D137" s="600"/>
      <c r="E137" s="601"/>
      <c r="F137" s="812"/>
      <c r="G137" s="198" t="s">
        <v>369</v>
      </c>
      <c r="H137" s="288"/>
      <c r="I137" s="288"/>
      <c r="J137" s="369">
        <f t="shared" si="2"/>
        <v>0</v>
      </c>
      <c r="K137" s="606"/>
      <c r="L137" s="606"/>
      <c r="M137" s="606"/>
      <c r="N137" s="584"/>
      <c r="O137" s="850"/>
      <c r="R137" s="20"/>
    </row>
    <row r="138" spans="1:18" ht="100.5" customHeight="1" x14ac:dyDescent="0.4">
      <c r="A138" s="706">
        <v>8</v>
      </c>
      <c r="B138" s="707" t="s">
        <v>39</v>
      </c>
      <c r="C138" s="589" t="s">
        <v>125</v>
      </c>
      <c r="D138" s="591" t="s">
        <v>181</v>
      </c>
      <c r="E138" s="593" t="s">
        <v>6</v>
      </c>
      <c r="F138" s="593" t="s">
        <v>7</v>
      </c>
      <c r="G138" s="529" t="s">
        <v>259</v>
      </c>
      <c r="H138" s="280"/>
      <c r="I138" s="280"/>
      <c r="J138" s="387">
        <f t="shared" si="2"/>
        <v>0</v>
      </c>
      <c r="K138" s="607" t="e">
        <f>ROUND(AVERAGE(H138:H139),2)</f>
        <v>#DIV/0!</v>
      </c>
      <c r="L138" s="607" t="e">
        <f>ROUND(AVERAGE(I138:I139),2)</f>
        <v>#DIV/0!</v>
      </c>
      <c r="M138" s="607" t="e">
        <f>ROUND(AVERAGE(K138:L139),2)</f>
        <v>#DIV/0!</v>
      </c>
      <c r="N138" s="583" t="str">
        <f>IFERROR(ROUND(AVERAGE(M138:M147),2),"")</f>
        <v/>
      </c>
      <c r="O138" s="867"/>
      <c r="R138" s="20"/>
    </row>
    <row r="139" spans="1:18" ht="80.25" customHeight="1" x14ac:dyDescent="0.4">
      <c r="A139" s="690"/>
      <c r="B139" s="693"/>
      <c r="C139" s="598"/>
      <c r="D139" s="578"/>
      <c r="E139" s="579"/>
      <c r="F139" s="621"/>
      <c r="G139" s="195" t="s">
        <v>282</v>
      </c>
      <c r="H139" s="287"/>
      <c r="I139" s="288"/>
      <c r="J139" s="369">
        <f t="shared" si="2"/>
        <v>0</v>
      </c>
      <c r="K139" s="606"/>
      <c r="L139" s="606"/>
      <c r="M139" s="606"/>
      <c r="N139" s="584"/>
      <c r="O139" s="867"/>
      <c r="R139" s="20"/>
    </row>
    <row r="140" spans="1:18" ht="66.75" customHeight="1" x14ac:dyDescent="0.4">
      <c r="A140" s="690"/>
      <c r="B140" s="693"/>
      <c r="C140" s="656" t="s">
        <v>124</v>
      </c>
      <c r="D140" s="578" t="s">
        <v>328</v>
      </c>
      <c r="E140" s="579" t="s">
        <v>6</v>
      </c>
      <c r="F140" s="621" t="s">
        <v>7</v>
      </c>
      <c r="G140" s="165" t="s">
        <v>259</v>
      </c>
      <c r="H140" s="285"/>
      <c r="I140" s="542"/>
      <c r="J140" s="386">
        <f t="shared" si="2"/>
        <v>0</v>
      </c>
      <c r="K140" s="596" t="e">
        <f>ROUND(AVERAGE(H140:H141),2)</f>
        <v>#DIV/0!</v>
      </c>
      <c r="L140" s="596" t="e">
        <f>ROUND(AVERAGE(I140:I141),2)</f>
        <v>#DIV/0!</v>
      </c>
      <c r="M140" s="596" t="e">
        <f>ROUND(AVERAGE(K140:L141),2)</f>
        <v>#DIV/0!</v>
      </c>
      <c r="N140" s="584"/>
      <c r="O140" s="867"/>
      <c r="R140" s="20"/>
    </row>
    <row r="141" spans="1:18" ht="83.25" customHeight="1" x14ac:dyDescent="0.4">
      <c r="A141" s="690"/>
      <c r="B141" s="693"/>
      <c r="C141" s="656"/>
      <c r="D141" s="609"/>
      <c r="E141" s="579"/>
      <c r="F141" s="621"/>
      <c r="G141" s="195" t="s">
        <v>382</v>
      </c>
      <c r="H141" s="287"/>
      <c r="I141" s="288"/>
      <c r="J141" s="383">
        <f t="shared" si="2"/>
        <v>0</v>
      </c>
      <c r="K141" s="606"/>
      <c r="L141" s="606"/>
      <c r="M141" s="606"/>
      <c r="N141" s="584"/>
      <c r="O141" s="867"/>
      <c r="R141" s="20"/>
    </row>
    <row r="142" spans="1:18" ht="376.5" customHeight="1" x14ac:dyDescent="0.4">
      <c r="A142" s="690"/>
      <c r="B142" s="693"/>
      <c r="C142" s="523" t="s">
        <v>123</v>
      </c>
      <c r="D142" s="524" t="s">
        <v>327</v>
      </c>
      <c r="E142" s="526" t="s">
        <v>6</v>
      </c>
      <c r="F142" s="531" t="s">
        <v>7</v>
      </c>
      <c r="G142" s="165" t="s">
        <v>374</v>
      </c>
      <c r="H142" s="285"/>
      <c r="I142" s="542"/>
      <c r="J142" s="553">
        <f t="shared" si="2"/>
        <v>0</v>
      </c>
      <c r="K142" s="552" t="e">
        <f>ROUND(AVERAGE(H142:H142),2)</f>
        <v>#DIV/0!</v>
      </c>
      <c r="L142" s="552" t="e">
        <f>ROUND(AVERAGE(I142:I142),2)</f>
        <v>#DIV/0!</v>
      </c>
      <c r="M142" s="552" t="e">
        <f>ROUND(AVERAGE(K142:L142),2)</f>
        <v>#DIV/0!</v>
      </c>
      <c r="N142" s="584"/>
      <c r="O142" s="546"/>
      <c r="R142" s="20"/>
    </row>
    <row r="143" spans="1:18" ht="54" customHeight="1" x14ac:dyDescent="0.4">
      <c r="A143" s="690"/>
      <c r="B143" s="693"/>
      <c r="C143" s="598" t="s">
        <v>122</v>
      </c>
      <c r="D143" s="578" t="s">
        <v>182</v>
      </c>
      <c r="E143" s="579" t="s">
        <v>6</v>
      </c>
      <c r="F143" s="621" t="s">
        <v>7</v>
      </c>
      <c r="G143" s="165" t="s">
        <v>282</v>
      </c>
      <c r="H143" s="302"/>
      <c r="I143" s="303"/>
      <c r="J143" s="386">
        <f t="shared" si="2"/>
        <v>0</v>
      </c>
      <c r="K143" s="596" t="e">
        <f>ROUND(AVERAGE(H143:H144),2)</f>
        <v>#DIV/0!</v>
      </c>
      <c r="L143" s="596" t="e">
        <f>ROUND(AVERAGE(I143:I144),2)</f>
        <v>#DIV/0!</v>
      </c>
      <c r="M143" s="596" t="e">
        <f>ROUND(AVERAGE(K143:L144),2)</f>
        <v>#DIV/0!</v>
      </c>
      <c r="N143" s="584"/>
      <c r="O143" s="866"/>
      <c r="R143" s="20"/>
    </row>
    <row r="144" spans="1:18" ht="62.25" customHeight="1" x14ac:dyDescent="0.4">
      <c r="A144" s="690"/>
      <c r="B144" s="693"/>
      <c r="C144" s="598"/>
      <c r="D144" s="578"/>
      <c r="E144" s="579"/>
      <c r="F144" s="621"/>
      <c r="G144" s="194" t="s">
        <v>375</v>
      </c>
      <c r="H144" s="289"/>
      <c r="I144" s="290"/>
      <c r="J144" s="383">
        <f t="shared" si="2"/>
        <v>0</v>
      </c>
      <c r="K144" s="597"/>
      <c r="L144" s="597"/>
      <c r="M144" s="597"/>
      <c r="N144" s="584"/>
      <c r="O144" s="865"/>
      <c r="R144" s="20"/>
    </row>
    <row r="145" spans="1:18" ht="192" customHeight="1" x14ac:dyDescent="0.4">
      <c r="A145" s="690"/>
      <c r="B145" s="693"/>
      <c r="C145" s="523" t="s">
        <v>120</v>
      </c>
      <c r="D145" s="524" t="s">
        <v>392</v>
      </c>
      <c r="E145" s="526" t="s">
        <v>6</v>
      </c>
      <c r="F145" s="531" t="s">
        <v>7</v>
      </c>
      <c r="G145" s="165" t="s">
        <v>283</v>
      </c>
      <c r="H145" s="285"/>
      <c r="I145" s="542"/>
      <c r="J145" s="382">
        <f t="shared" si="2"/>
        <v>0</v>
      </c>
      <c r="K145" s="552" t="e">
        <f>ROUND(AVERAGE(H145:H145),2)</f>
        <v>#DIV/0!</v>
      </c>
      <c r="L145" s="552" t="e">
        <f>ROUND(AVERAGE(I145:I145),2)</f>
        <v>#DIV/0!</v>
      </c>
      <c r="M145" s="552" t="e">
        <f>ROUND(AVERAGE(K145:L145),2)</f>
        <v>#DIV/0!</v>
      </c>
      <c r="N145" s="584"/>
      <c r="O145" s="547"/>
      <c r="R145" s="20"/>
    </row>
    <row r="146" spans="1:18" ht="45" customHeight="1" x14ac:dyDescent="0.4">
      <c r="A146" s="690"/>
      <c r="B146" s="693"/>
      <c r="C146" s="598" t="s">
        <v>121</v>
      </c>
      <c r="D146" s="578" t="s">
        <v>183</v>
      </c>
      <c r="E146" s="579" t="s">
        <v>6</v>
      </c>
      <c r="F146" s="621" t="s">
        <v>7</v>
      </c>
      <c r="G146" s="165" t="s">
        <v>284</v>
      </c>
      <c r="H146" s="285"/>
      <c r="I146" s="542"/>
      <c r="J146" s="368">
        <f t="shared" si="2"/>
        <v>0</v>
      </c>
      <c r="K146" s="596" t="e">
        <f>ROUND(AVERAGE(H146:H147),2)</f>
        <v>#DIV/0!</v>
      </c>
      <c r="L146" s="596" t="e">
        <f>ROUND(AVERAGE(I146:I147),2)</f>
        <v>#DIV/0!</v>
      </c>
      <c r="M146" s="596" t="e">
        <f>ROUND(AVERAGE(K146:L147),2)</f>
        <v>#DIV/0!</v>
      </c>
      <c r="N146" s="584"/>
      <c r="O146" s="866"/>
      <c r="R146" s="20"/>
    </row>
    <row r="147" spans="1:18" ht="45.75" customHeight="1" x14ac:dyDescent="0.4">
      <c r="A147" s="690"/>
      <c r="B147" s="694"/>
      <c r="C147" s="599"/>
      <c r="D147" s="600"/>
      <c r="E147" s="601"/>
      <c r="F147" s="809"/>
      <c r="G147" s="197" t="s">
        <v>382</v>
      </c>
      <c r="H147" s="298"/>
      <c r="I147" s="299"/>
      <c r="J147" s="389">
        <f t="shared" si="2"/>
        <v>0</v>
      </c>
      <c r="K147" s="622"/>
      <c r="L147" s="622"/>
      <c r="M147" s="622"/>
      <c r="N147" s="654"/>
      <c r="O147" s="868"/>
      <c r="R147" s="20"/>
    </row>
    <row r="148" spans="1:18" ht="44.25" customHeight="1" x14ac:dyDescent="0.4">
      <c r="A148" s="610">
        <v>9</v>
      </c>
      <c r="B148" s="651" t="s">
        <v>38</v>
      </c>
      <c r="C148" s="589" t="s">
        <v>184</v>
      </c>
      <c r="D148" s="591" t="s">
        <v>185</v>
      </c>
      <c r="E148" s="593" t="s">
        <v>6</v>
      </c>
      <c r="F148" s="593" t="s">
        <v>7</v>
      </c>
      <c r="G148" s="529" t="s">
        <v>377</v>
      </c>
      <c r="H148" s="291"/>
      <c r="I148" s="291"/>
      <c r="J148" s="553">
        <f t="shared" si="2"/>
        <v>0</v>
      </c>
      <c r="K148" s="597" t="e">
        <f>ROUND(AVERAGE(H148:H150),2)</f>
        <v>#DIV/0!</v>
      </c>
      <c r="L148" s="597" t="e">
        <f>ROUND(AVERAGE(I148:I150),2)</f>
        <v>#DIV/0!</v>
      </c>
      <c r="M148" s="597" t="e">
        <f>ROUND(AVERAGE(K148:L150),2)</f>
        <v>#DIV/0!</v>
      </c>
      <c r="N148" s="584" t="str">
        <f>IF(F154="DA",IF(F159="DA",IFERROR(ROUND(AVERAGE(M148:M160),2),""),IFERROR(ROUND(AVERAGE(M148:M158),2),"")),IF(F159="DA",IFERROR(ROUND(AVERAGE(M148:M153,M159),2),""),IFERROR(ROUND(AVERAGE(M148:M153),2),"")))</f>
        <v/>
      </c>
      <c r="O148" s="867"/>
      <c r="R148" s="20"/>
    </row>
    <row r="149" spans="1:18" ht="51" customHeight="1" x14ac:dyDescent="0.4">
      <c r="A149" s="611"/>
      <c r="B149" s="651"/>
      <c r="C149" s="598"/>
      <c r="D149" s="578"/>
      <c r="E149" s="579"/>
      <c r="F149" s="621"/>
      <c r="G149" s="195" t="s">
        <v>287</v>
      </c>
      <c r="H149" s="287"/>
      <c r="I149" s="288"/>
      <c r="J149" s="369">
        <f t="shared" si="2"/>
        <v>0</v>
      </c>
      <c r="K149" s="581"/>
      <c r="L149" s="581"/>
      <c r="M149" s="581"/>
      <c r="N149" s="584"/>
      <c r="O149" s="867"/>
      <c r="R149" s="20"/>
    </row>
    <row r="150" spans="1:18" ht="45" x14ac:dyDescent="0.4">
      <c r="A150" s="611"/>
      <c r="B150" s="651"/>
      <c r="C150" s="598"/>
      <c r="D150" s="578"/>
      <c r="E150" s="579"/>
      <c r="F150" s="621"/>
      <c r="G150" s="194" t="s">
        <v>373</v>
      </c>
      <c r="H150" s="281"/>
      <c r="I150" s="282"/>
      <c r="J150" s="385">
        <f t="shared" si="2"/>
        <v>0</v>
      </c>
      <c r="K150" s="596"/>
      <c r="L150" s="581"/>
      <c r="M150" s="581"/>
      <c r="N150" s="584"/>
      <c r="O150" s="867"/>
      <c r="R150" s="20"/>
    </row>
    <row r="151" spans="1:18" ht="60" x14ac:dyDescent="0.4">
      <c r="A151" s="611"/>
      <c r="B151" s="651"/>
      <c r="C151" s="215" t="s">
        <v>187</v>
      </c>
      <c r="D151" s="243" t="s">
        <v>186</v>
      </c>
      <c r="E151" s="216" t="s">
        <v>6</v>
      </c>
      <c r="F151" s="216" t="s">
        <v>7</v>
      </c>
      <c r="G151" s="190" t="s">
        <v>285</v>
      </c>
      <c r="H151" s="257"/>
      <c r="I151" s="257"/>
      <c r="J151" s="382">
        <f t="shared" si="2"/>
        <v>0</v>
      </c>
      <c r="K151" s="382" t="e">
        <f>ROUND(AVERAGE(H151),2)</f>
        <v>#DIV/0!</v>
      </c>
      <c r="L151" s="382" t="e">
        <f>ROUND(AVERAGE(I151),2)</f>
        <v>#DIV/0!</v>
      </c>
      <c r="M151" s="382" t="e">
        <f>ROUND(AVERAGE(K151:L151),2)</f>
        <v>#DIV/0!</v>
      </c>
      <c r="N151" s="584"/>
      <c r="O151" s="363"/>
      <c r="R151" s="20"/>
    </row>
    <row r="152" spans="1:18" ht="166.5" customHeight="1" x14ac:dyDescent="0.4">
      <c r="A152" s="611"/>
      <c r="B152" s="651"/>
      <c r="C152" s="656" t="s">
        <v>188</v>
      </c>
      <c r="D152" s="578" t="s">
        <v>393</v>
      </c>
      <c r="E152" s="657" t="s">
        <v>6</v>
      </c>
      <c r="F152" s="592" t="s">
        <v>7</v>
      </c>
      <c r="G152" s="191" t="s">
        <v>285</v>
      </c>
      <c r="H152" s="291"/>
      <c r="I152" s="291"/>
      <c r="J152" s="368">
        <f t="shared" si="2"/>
        <v>0</v>
      </c>
      <c r="K152" s="581" t="e">
        <f>ROUND(AVERAGE(H152:H153),2)</f>
        <v>#DIV/0!</v>
      </c>
      <c r="L152" s="581" t="e">
        <f>ROUND(AVERAGE(I152:I153),2)</f>
        <v>#DIV/0!</v>
      </c>
      <c r="M152" s="581" t="e">
        <f>ROUND(AVERAGE(K152:L153),2)</f>
        <v>#DIV/0!</v>
      </c>
      <c r="N152" s="584"/>
      <c r="O152" s="848"/>
      <c r="R152" s="20"/>
    </row>
    <row r="153" spans="1:18" ht="132.75" customHeight="1" x14ac:dyDescent="0.4">
      <c r="A153" s="611"/>
      <c r="B153" s="651"/>
      <c r="C153" s="656"/>
      <c r="D153" s="609"/>
      <c r="E153" s="639"/>
      <c r="F153" s="625"/>
      <c r="G153" s="199" t="s">
        <v>286</v>
      </c>
      <c r="H153" s="282"/>
      <c r="I153" s="282"/>
      <c r="J153" s="385">
        <f t="shared" si="2"/>
        <v>0</v>
      </c>
      <c r="K153" s="581"/>
      <c r="L153" s="581"/>
      <c r="M153" s="581"/>
      <c r="N153" s="584"/>
      <c r="O153" s="848"/>
      <c r="R153" s="20"/>
    </row>
    <row r="154" spans="1:18" ht="54.75" customHeight="1" x14ac:dyDescent="0.4">
      <c r="A154" s="611"/>
      <c r="B154" s="651"/>
      <c r="C154" s="598" t="s">
        <v>189</v>
      </c>
      <c r="D154" s="578" t="s">
        <v>205</v>
      </c>
      <c r="E154" s="800" t="s">
        <v>404</v>
      </c>
      <c r="F154" s="580" t="s">
        <v>396</v>
      </c>
      <c r="G154" s="202" t="s">
        <v>273</v>
      </c>
      <c r="H154" s="309"/>
      <c r="I154" s="283"/>
      <c r="J154" s="386">
        <f t="shared" si="2"/>
        <v>0</v>
      </c>
      <c r="K154" s="581" t="e">
        <f>ROUND(AVERAGE(H154:H158),2)</f>
        <v>#DIV/0!</v>
      </c>
      <c r="L154" s="581" t="e">
        <f>ROUND(AVERAGE(I154:I158),2)</f>
        <v>#DIV/0!</v>
      </c>
      <c r="M154" s="581" t="e">
        <f>ROUND(AVERAGE(K154:L158),2)</f>
        <v>#DIV/0!</v>
      </c>
      <c r="N154" s="584"/>
      <c r="O154" s="848"/>
      <c r="R154" s="20"/>
    </row>
    <row r="155" spans="1:18" ht="45" customHeight="1" x14ac:dyDescent="0.4">
      <c r="A155" s="611"/>
      <c r="B155" s="651"/>
      <c r="C155" s="598"/>
      <c r="D155" s="609"/>
      <c r="E155" s="800"/>
      <c r="F155" s="580"/>
      <c r="G155" s="195" t="s">
        <v>377</v>
      </c>
      <c r="H155" s="287"/>
      <c r="I155" s="288"/>
      <c r="J155" s="369">
        <f t="shared" si="2"/>
        <v>0</v>
      </c>
      <c r="K155" s="581"/>
      <c r="L155" s="581"/>
      <c r="M155" s="581"/>
      <c r="N155" s="584"/>
      <c r="O155" s="848"/>
      <c r="R155" s="20"/>
    </row>
    <row r="156" spans="1:18" ht="46.5" customHeight="1" x14ac:dyDescent="0.4">
      <c r="A156" s="611"/>
      <c r="B156" s="651"/>
      <c r="C156" s="598"/>
      <c r="D156" s="609"/>
      <c r="E156" s="800"/>
      <c r="F156" s="580"/>
      <c r="G156" s="195" t="s">
        <v>287</v>
      </c>
      <c r="H156" s="287"/>
      <c r="I156" s="288"/>
      <c r="J156" s="369">
        <f t="shared" si="2"/>
        <v>0</v>
      </c>
      <c r="K156" s="581"/>
      <c r="L156" s="581"/>
      <c r="M156" s="581"/>
      <c r="N156" s="584"/>
      <c r="O156" s="848"/>
      <c r="R156" s="20"/>
    </row>
    <row r="157" spans="1:18" ht="38.25" customHeight="1" x14ac:dyDescent="0.4">
      <c r="A157" s="611"/>
      <c r="B157" s="651"/>
      <c r="C157" s="598"/>
      <c r="D157" s="609"/>
      <c r="E157" s="800"/>
      <c r="F157" s="580"/>
      <c r="G157" s="195" t="s">
        <v>383</v>
      </c>
      <c r="H157" s="287"/>
      <c r="I157" s="288"/>
      <c r="J157" s="369">
        <f t="shared" si="2"/>
        <v>0</v>
      </c>
      <c r="K157" s="581"/>
      <c r="L157" s="581"/>
      <c r="M157" s="581"/>
      <c r="N157" s="584"/>
      <c r="O157" s="848"/>
      <c r="R157" s="20"/>
    </row>
    <row r="158" spans="1:18" ht="48.75" customHeight="1" x14ac:dyDescent="0.4">
      <c r="A158" s="611"/>
      <c r="B158" s="651"/>
      <c r="C158" s="598"/>
      <c r="D158" s="609"/>
      <c r="E158" s="800"/>
      <c r="F158" s="580"/>
      <c r="G158" s="195" t="s">
        <v>274</v>
      </c>
      <c r="H158" s="307"/>
      <c r="I158" s="308"/>
      <c r="J158" s="383">
        <f t="shared" si="2"/>
        <v>0</v>
      </c>
      <c r="K158" s="581"/>
      <c r="L158" s="581"/>
      <c r="M158" s="581"/>
      <c r="N158" s="584"/>
      <c r="O158" s="848"/>
      <c r="R158" s="20"/>
    </row>
    <row r="159" spans="1:18" ht="133.5" customHeight="1" x14ac:dyDescent="0.4">
      <c r="A159" s="611"/>
      <c r="B159" s="651"/>
      <c r="C159" s="598" t="s">
        <v>190</v>
      </c>
      <c r="D159" s="578" t="s">
        <v>321</v>
      </c>
      <c r="E159" s="800" t="s">
        <v>404</v>
      </c>
      <c r="F159" s="580" t="s">
        <v>396</v>
      </c>
      <c r="G159" s="165" t="s">
        <v>273</v>
      </c>
      <c r="H159" s="297"/>
      <c r="I159" s="291"/>
      <c r="J159" s="368">
        <f t="shared" si="2"/>
        <v>0</v>
      </c>
      <c r="K159" s="581" t="e">
        <f>ROUND(AVERAGE(H159:H160),2)</f>
        <v>#DIV/0!</v>
      </c>
      <c r="L159" s="581" t="e">
        <f>ROUND(AVERAGE(I159:I160),2)</f>
        <v>#DIV/0!</v>
      </c>
      <c r="M159" s="581" t="e">
        <f>ROUND(AVERAGE(K159:L160),2)</f>
        <v>#DIV/0!</v>
      </c>
      <c r="N159" s="584"/>
      <c r="O159" s="848"/>
      <c r="R159" s="20"/>
    </row>
    <row r="160" spans="1:18" ht="129" customHeight="1" x14ac:dyDescent="0.4">
      <c r="A160" s="611"/>
      <c r="B160" s="651"/>
      <c r="C160" s="598"/>
      <c r="D160" s="609"/>
      <c r="E160" s="800"/>
      <c r="F160" s="580"/>
      <c r="G160" s="195" t="s">
        <v>287</v>
      </c>
      <c r="H160" s="312"/>
      <c r="I160" s="293"/>
      <c r="J160" s="388">
        <f t="shared" si="2"/>
        <v>0</v>
      </c>
      <c r="K160" s="581"/>
      <c r="L160" s="581"/>
      <c r="M160" s="581"/>
      <c r="N160" s="584"/>
      <c r="O160" s="848"/>
      <c r="R160" s="20"/>
    </row>
    <row r="161" spans="1:18" ht="45" x14ac:dyDescent="0.4">
      <c r="A161" s="611"/>
      <c r="B161" s="651"/>
      <c r="C161" s="656" t="s">
        <v>191</v>
      </c>
      <c r="D161" s="578" t="s">
        <v>204</v>
      </c>
      <c r="E161" s="579" t="s">
        <v>349</v>
      </c>
      <c r="F161" s="580" t="s">
        <v>396</v>
      </c>
      <c r="G161" s="165" t="s">
        <v>273</v>
      </c>
      <c r="H161" s="297"/>
      <c r="I161" s="291"/>
      <c r="J161" s="368">
        <f t="shared" si="2"/>
        <v>0</v>
      </c>
      <c r="K161" s="581" t="e">
        <f>ROUND(AVERAGE(H161:H164),2)</f>
        <v>#DIV/0!</v>
      </c>
      <c r="L161" s="581" t="e">
        <f>ROUND(AVERAGE(I161:I164),2)</f>
        <v>#DIV/0!</v>
      </c>
      <c r="M161" s="581" t="e">
        <f>ROUND(AVERAGE(K161:L164),2)</f>
        <v>#DIV/0!</v>
      </c>
      <c r="N161" s="584"/>
      <c r="O161" s="867"/>
      <c r="R161" s="20"/>
    </row>
    <row r="162" spans="1:18" ht="30" x14ac:dyDescent="0.4">
      <c r="A162" s="611"/>
      <c r="B162" s="651"/>
      <c r="C162" s="656"/>
      <c r="D162" s="578"/>
      <c r="E162" s="579"/>
      <c r="F162" s="580"/>
      <c r="G162" s="195" t="s">
        <v>287</v>
      </c>
      <c r="H162" s="287"/>
      <c r="I162" s="288"/>
      <c r="J162" s="369">
        <f t="shared" si="2"/>
        <v>0</v>
      </c>
      <c r="K162" s="581"/>
      <c r="L162" s="581"/>
      <c r="M162" s="581"/>
      <c r="N162" s="584"/>
      <c r="O162" s="867"/>
      <c r="R162" s="20"/>
    </row>
    <row r="163" spans="1:18" ht="30" x14ac:dyDescent="0.4">
      <c r="A163" s="611"/>
      <c r="B163" s="651"/>
      <c r="C163" s="656"/>
      <c r="D163" s="578"/>
      <c r="E163" s="579"/>
      <c r="F163" s="580"/>
      <c r="G163" s="195" t="s">
        <v>285</v>
      </c>
      <c r="H163" s="287"/>
      <c r="I163" s="288"/>
      <c r="J163" s="369">
        <f t="shared" si="2"/>
        <v>0</v>
      </c>
      <c r="K163" s="581"/>
      <c r="L163" s="581"/>
      <c r="M163" s="581"/>
      <c r="N163" s="584"/>
      <c r="O163" s="867"/>
      <c r="R163" s="20"/>
    </row>
    <row r="164" spans="1:18" ht="30" x14ac:dyDescent="0.4">
      <c r="A164" s="629"/>
      <c r="B164" s="652"/>
      <c r="C164" s="658"/>
      <c r="D164" s="600"/>
      <c r="E164" s="601"/>
      <c r="F164" s="602"/>
      <c r="G164" s="197" t="s">
        <v>286</v>
      </c>
      <c r="H164" s="298"/>
      <c r="I164" s="299"/>
      <c r="J164" s="389">
        <f t="shared" si="2"/>
        <v>0</v>
      </c>
      <c r="K164" s="603"/>
      <c r="L164" s="603"/>
      <c r="M164" s="603"/>
      <c r="N164" s="654"/>
      <c r="O164" s="868"/>
      <c r="R164" s="20"/>
    </row>
    <row r="165" spans="1:18" ht="30" x14ac:dyDescent="0.4">
      <c r="A165" s="634">
        <v>10</v>
      </c>
      <c r="B165" s="645" t="s">
        <v>192</v>
      </c>
      <c r="C165" s="648" t="s">
        <v>193</v>
      </c>
      <c r="D165" s="649" t="s">
        <v>203</v>
      </c>
      <c r="E165" s="650" t="s">
        <v>6</v>
      </c>
      <c r="F165" s="650" t="s">
        <v>7</v>
      </c>
      <c r="G165" s="200" t="s">
        <v>288</v>
      </c>
      <c r="H165" s="304"/>
      <c r="I165" s="304"/>
      <c r="J165" s="387">
        <f t="shared" si="2"/>
        <v>0</v>
      </c>
      <c r="K165" s="653" t="e">
        <f>ROUND(AVERAGE(H165:H166),2)</f>
        <v>#DIV/0!</v>
      </c>
      <c r="L165" s="653" t="e">
        <f>ROUND(AVERAGE(I165:I166),2)</f>
        <v>#DIV/0!</v>
      </c>
      <c r="M165" s="653" t="e">
        <f>ROUND(AVERAGE(K165:L166),2)</f>
        <v>#DIV/0!</v>
      </c>
      <c r="N165" s="583" t="str">
        <f>IFERROR(ROUND(AVERAGE(M165:M170),2),"")</f>
        <v/>
      </c>
      <c r="O165" s="860"/>
      <c r="R165" s="20"/>
    </row>
    <row r="166" spans="1:18" ht="52.5" customHeight="1" x14ac:dyDescent="0.4">
      <c r="A166" s="634"/>
      <c r="B166" s="646"/>
      <c r="C166" s="598"/>
      <c r="D166" s="578"/>
      <c r="E166" s="579"/>
      <c r="F166" s="579"/>
      <c r="G166" s="189" t="s">
        <v>107</v>
      </c>
      <c r="H166" s="308"/>
      <c r="I166" s="308"/>
      <c r="J166" s="383">
        <f t="shared" si="2"/>
        <v>0</v>
      </c>
      <c r="K166" s="581"/>
      <c r="L166" s="581"/>
      <c r="M166" s="581"/>
      <c r="N166" s="584"/>
      <c r="O166" s="848"/>
      <c r="R166" s="20"/>
    </row>
    <row r="167" spans="1:18" ht="60" x14ac:dyDescent="0.4">
      <c r="A167" s="634"/>
      <c r="B167" s="646"/>
      <c r="C167" s="478" t="s">
        <v>194</v>
      </c>
      <c r="D167" s="479" t="s">
        <v>202</v>
      </c>
      <c r="E167" s="481" t="s">
        <v>6</v>
      </c>
      <c r="F167" s="481" t="s">
        <v>7</v>
      </c>
      <c r="G167" s="191" t="s">
        <v>289</v>
      </c>
      <c r="H167" s="291"/>
      <c r="I167" s="291"/>
      <c r="J167" s="368">
        <f t="shared" si="2"/>
        <v>0</v>
      </c>
      <c r="K167" s="382" t="e">
        <f t="shared" ref="K167:L169" si="3">ROUND(AVERAGE(H167:H167),2)</f>
        <v>#DIV/0!</v>
      </c>
      <c r="L167" s="382" t="e">
        <f t="shared" si="3"/>
        <v>#DIV/0!</v>
      </c>
      <c r="M167" s="382" t="e">
        <f>ROUND(AVERAGE(K167:L167),2)</f>
        <v>#DIV/0!</v>
      </c>
      <c r="N167" s="584"/>
      <c r="O167" s="497"/>
      <c r="R167" s="20"/>
    </row>
    <row r="168" spans="1:18" ht="245.25" customHeight="1" x14ac:dyDescent="0.4">
      <c r="A168" s="634"/>
      <c r="B168" s="646"/>
      <c r="C168" s="478" t="s">
        <v>195</v>
      </c>
      <c r="D168" s="479" t="s">
        <v>394</v>
      </c>
      <c r="E168" s="481" t="s">
        <v>6</v>
      </c>
      <c r="F168" s="481" t="s">
        <v>7</v>
      </c>
      <c r="G168" s="190" t="s">
        <v>237</v>
      </c>
      <c r="H168" s="484"/>
      <c r="I168" s="484"/>
      <c r="J168" s="382">
        <f t="shared" si="2"/>
        <v>0</v>
      </c>
      <c r="K168" s="382" t="e">
        <f t="shared" si="3"/>
        <v>#DIV/0!</v>
      </c>
      <c r="L168" s="382" t="e">
        <f t="shared" si="3"/>
        <v>#DIV/0!</v>
      </c>
      <c r="M168" s="382" t="e">
        <f>ROUND(AVERAGE(K168:L168),2)</f>
        <v>#DIV/0!</v>
      </c>
      <c r="N168" s="584"/>
      <c r="O168" s="497"/>
      <c r="R168" s="20"/>
    </row>
    <row r="169" spans="1:18" ht="102" customHeight="1" x14ac:dyDescent="0.4">
      <c r="A169" s="634"/>
      <c r="B169" s="646"/>
      <c r="C169" s="478" t="s">
        <v>196</v>
      </c>
      <c r="D169" s="479" t="s">
        <v>201</v>
      </c>
      <c r="E169" s="481" t="s">
        <v>6</v>
      </c>
      <c r="F169" s="485" t="s">
        <v>7</v>
      </c>
      <c r="G169" s="191" t="s">
        <v>251</v>
      </c>
      <c r="H169" s="297"/>
      <c r="I169" s="291"/>
      <c r="J169" s="368">
        <f t="shared" si="2"/>
        <v>0</v>
      </c>
      <c r="K169" s="382" t="e">
        <f t="shared" si="3"/>
        <v>#DIV/0!</v>
      </c>
      <c r="L169" s="382" t="e">
        <f t="shared" si="3"/>
        <v>#DIV/0!</v>
      </c>
      <c r="M169" s="382" t="e">
        <f>ROUND(AVERAGE(K169:L169),2)</f>
        <v>#DIV/0!</v>
      </c>
      <c r="N169" s="584"/>
      <c r="O169" s="497"/>
      <c r="R169" s="20"/>
    </row>
    <row r="170" spans="1:18" ht="45" x14ac:dyDescent="0.4">
      <c r="A170" s="634"/>
      <c r="B170" s="646"/>
      <c r="C170" s="478" t="s">
        <v>197</v>
      </c>
      <c r="D170" s="479" t="s">
        <v>200</v>
      </c>
      <c r="E170" s="481" t="s">
        <v>6</v>
      </c>
      <c r="F170" s="481" t="s">
        <v>7</v>
      </c>
      <c r="G170" s="190" t="s">
        <v>288</v>
      </c>
      <c r="H170" s="484"/>
      <c r="I170" s="484"/>
      <c r="J170" s="382">
        <f t="shared" ref="J170:J222" si="4">IF(AND(ISNUMBER(H170),ISNUMBER(I170)),AVERAGE(H170:I170),0)</f>
        <v>0</v>
      </c>
      <c r="K170" s="382" t="e">
        <f>ROUND(AVERAGE(H170),2)</f>
        <v>#DIV/0!</v>
      </c>
      <c r="L170" s="382" t="e">
        <f>ROUND(AVERAGE(I170),2)</f>
        <v>#DIV/0!</v>
      </c>
      <c r="M170" s="382" t="e">
        <f>ROUND(AVERAGE(K170:L170),2)</f>
        <v>#DIV/0!</v>
      </c>
      <c r="N170" s="584"/>
      <c r="O170" s="363"/>
      <c r="R170" s="20"/>
    </row>
    <row r="171" spans="1:18" ht="45" customHeight="1" x14ac:dyDescent="0.4">
      <c r="A171" s="634"/>
      <c r="B171" s="647"/>
      <c r="C171" s="486" t="s">
        <v>198</v>
      </c>
      <c r="D171" s="491" t="s">
        <v>199</v>
      </c>
      <c r="E171" s="487" t="s">
        <v>349</v>
      </c>
      <c r="F171" s="488" t="s">
        <v>396</v>
      </c>
      <c r="G171" s="192" t="s">
        <v>290</v>
      </c>
      <c r="H171" s="521"/>
      <c r="I171" s="493"/>
      <c r="J171" s="384">
        <f t="shared" si="4"/>
        <v>0</v>
      </c>
      <c r="K171" s="384" t="e">
        <f>ROUND(AVERAGE(H171:H171),2)</f>
        <v>#DIV/0!</v>
      </c>
      <c r="L171" s="384" t="e">
        <f>ROUND(AVERAGE(I171:I171),2)</f>
        <v>#DIV/0!</v>
      </c>
      <c r="M171" s="384" t="e">
        <f>ROUND(AVERAGE(K171:L171),2)</f>
        <v>#DIV/0!</v>
      </c>
      <c r="N171" s="654"/>
      <c r="O171" s="498"/>
      <c r="R171" s="20"/>
    </row>
    <row r="172" spans="1:18" ht="39.75" customHeight="1" x14ac:dyDescent="0.4">
      <c r="A172" s="610">
        <v>11</v>
      </c>
      <c r="B172" s="869" t="s">
        <v>37</v>
      </c>
      <c r="C172" s="589" t="s">
        <v>206</v>
      </c>
      <c r="D172" s="591" t="s">
        <v>212</v>
      </c>
      <c r="E172" s="593" t="s">
        <v>6</v>
      </c>
      <c r="F172" s="593" t="s">
        <v>7</v>
      </c>
      <c r="G172" s="191" t="s">
        <v>284</v>
      </c>
      <c r="H172" s="291"/>
      <c r="I172" s="291"/>
      <c r="J172" s="368">
        <f t="shared" si="4"/>
        <v>0</v>
      </c>
      <c r="K172" s="653" t="e">
        <f>ROUND(AVERAGE(H172:H173),2)</f>
        <v>#DIV/0!</v>
      </c>
      <c r="L172" s="653" t="e">
        <f>ROUND(AVERAGE(I172:I173),2)</f>
        <v>#DIV/0!</v>
      </c>
      <c r="M172" s="653" t="e">
        <f>ROUND(AVERAGE(K172:L173),2)</f>
        <v>#DIV/0!</v>
      </c>
      <c r="N172" s="583" t="str">
        <f>IFERROR(ROUND(AVERAGE(M172:M197),2),"")</f>
        <v/>
      </c>
      <c r="O172" s="860"/>
      <c r="R172" s="20"/>
    </row>
    <row r="173" spans="1:18" ht="30" x14ac:dyDescent="0.4">
      <c r="A173" s="611"/>
      <c r="B173" s="869"/>
      <c r="C173" s="598"/>
      <c r="D173" s="578"/>
      <c r="E173" s="579"/>
      <c r="F173" s="579"/>
      <c r="G173" s="163" t="s">
        <v>291</v>
      </c>
      <c r="H173" s="308"/>
      <c r="I173" s="308"/>
      <c r="J173" s="383">
        <f t="shared" si="4"/>
        <v>0</v>
      </c>
      <c r="K173" s="581"/>
      <c r="L173" s="581"/>
      <c r="M173" s="581"/>
      <c r="N173" s="584"/>
      <c r="O173" s="848"/>
      <c r="R173" s="20"/>
    </row>
    <row r="174" spans="1:18" ht="34.5" customHeight="1" x14ac:dyDescent="0.4">
      <c r="A174" s="611"/>
      <c r="B174" s="869"/>
      <c r="C174" s="588" t="s">
        <v>207</v>
      </c>
      <c r="D174" s="590" t="s">
        <v>395</v>
      </c>
      <c r="E174" s="592" t="s">
        <v>6</v>
      </c>
      <c r="F174" s="657" t="s">
        <v>7</v>
      </c>
      <c r="G174" s="196" t="s">
        <v>291</v>
      </c>
      <c r="H174" s="297"/>
      <c r="I174" s="291"/>
      <c r="J174" s="368">
        <f t="shared" si="4"/>
        <v>0</v>
      </c>
      <c r="K174" s="596" t="e">
        <f>ROUND(AVERAGE(H174:H183),2)</f>
        <v>#DIV/0!</v>
      </c>
      <c r="L174" s="596" t="e">
        <f>ROUND(AVERAGE(I174:I183),2)</f>
        <v>#DIV/0!</v>
      </c>
      <c r="M174" s="596" t="e">
        <f>ROUND(AVERAGE(K174:L183),2)</f>
        <v>#DIV/0!</v>
      </c>
      <c r="N174" s="584"/>
      <c r="O174" s="848"/>
      <c r="R174" s="20"/>
    </row>
    <row r="175" spans="1:18" ht="48" customHeight="1" x14ac:dyDescent="0.4">
      <c r="A175" s="611"/>
      <c r="B175" s="869"/>
      <c r="C175" s="632"/>
      <c r="D175" s="633"/>
      <c r="E175" s="625"/>
      <c r="F175" s="639"/>
      <c r="G175" s="195" t="s">
        <v>300</v>
      </c>
      <c r="H175" s="287"/>
      <c r="I175" s="288"/>
      <c r="J175" s="369">
        <f t="shared" si="4"/>
        <v>0</v>
      </c>
      <c r="K175" s="606"/>
      <c r="L175" s="606"/>
      <c r="M175" s="606"/>
      <c r="N175" s="584"/>
      <c r="O175" s="848"/>
      <c r="R175" s="20"/>
    </row>
    <row r="176" spans="1:18" ht="35.25" customHeight="1" x14ac:dyDescent="0.4">
      <c r="A176" s="611"/>
      <c r="B176" s="869"/>
      <c r="C176" s="632"/>
      <c r="D176" s="633"/>
      <c r="E176" s="625"/>
      <c r="F176" s="639"/>
      <c r="G176" s="196" t="s">
        <v>292</v>
      </c>
      <c r="H176" s="287"/>
      <c r="I176" s="288"/>
      <c r="J176" s="369">
        <f t="shared" si="4"/>
        <v>0</v>
      </c>
      <c r="K176" s="606"/>
      <c r="L176" s="606"/>
      <c r="M176" s="606"/>
      <c r="N176" s="584"/>
      <c r="O176" s="848"/>
      <c r="R176" s="20"/>
    </row>
    <row r="177" spans="1:21" ht="51.75" customHeight="1" x14ac:dyDescent="0.4">
      <c r="A177" s="611"/>
      <c r="B177" s="869"/>
      <c r="C177" s="632"/>
      <c r="D177" s="633"/>
      <c r="E177" s="625"/>
      <c r="F177" s="639"/>
      <c r="G177" s="195" t="s">
        <v>293</v>
      </c>
      <c r="H177" s="287"/>
      <c r="I177" s="288"/>
      <c r="J177" s="369">
        <f t="shared" si="4"/>
        <v>0</v>
      </c>
      <c r="K177" s="606"/>
      <c r="L177" s="606"/>
      <c r="M177" s="606"/>
      <c r="N177" s="584"/>
      <c r="O177" s="848"/>
      <c r="R177" s="20"/>
    </row>
    <row r="178" spans="1:21" ht="57.75" customHeight="1" x14ac:dyDescent="0.4">
      <c r="A178" s="611"/>
      <c r="B178" s="869"/>
      <c r="C178" s="632"/>
      <c r="D178" s="633"/>
      <c r="E178" s="625"/>
      <c r="F178" s="639"/>
      <c r="G178" s="195" t="s">
        <v>294</v>
      </c>
      <c r="H178" s="287"/>
      <c r="I178" s="288"/>
      <c r="J178" s="369">
        <f t="shared" si="4"/>
        <v>0</v>
      </c>
      <c r="K178" s="606"/>
      <c r="L178" s="606"/>
      <c r="M178" s="606"/>
      <c r="N178" s="584"/>
      <c r="O178" s="848"/>
      <c r="R178" s="20"/>
    </row>
    <row r="179" spans="1:21" ht="37.5" customHeight="1" x14ac:dyDescent="0.4">
      <c r="A179" s="611"/>
      <c r="B179" s="869"/>
      <c r="C179" s="632"/>
      <c r="D179" s="633"/>
      <c r="E179" s="625"/>
      <c r="F179" s="639"/>
      <c r="G179" s="195" t="s">
        <v>295</v>
      </c>
      <c r="H179" s="287"/>
      <c r="I179" s="288"/>
      <c r="J179" s="369">
        <f t="shared" si="4"/>
        <v>0</v>
      </c>
      <c r="K179" s="606"/>
      <c r="L179" s="606"/>
      <c r="M179" s="606"/>
      <c r="N179" s="584"/>
      <c r="O179" s="848"/>
      <c r="R179" s="20"/>
    </row>
    <row r="180" spans="1:21" ht="44.25" customHeight="1" x14ac:dyDescent="0.4">
      <c r="A180" s="611"/>
      <c r="B180" s="869"/>
      <c r="C180" s="632"/>
      <c r="D180" s="633"/>
      <c r="E180" s="625"/>
      <c r="F180" s="639"/>
      <c r="G180" s="195" t="s">
        <v>296</v>
      </c>
      <c r="H180" s="287"/>
      <c r="I180" s="288"/>
      <c r="J180" s="369">
        <f t="shared" si="4"/>
        <v>0</v>
      </c>
      <c r="K180" s="606"/>
      <c r="L180" s="606"/>
      <c r="M180" s="606"/>
      <c r="N180" s="584"/>
      <c r="O180" s="848"/>
      <c r="R180" s="20"/>
    </row>
    <row r="181" spans="1:21" ht="35.25" customHeight="1" x14ac:dyDescent="0.4">
      <c r="A181" s="611"/>
      <c r="B181" s="869"/>
      <c r="C181" s="632"/>
      <c r="D181" s="633"/>
      <c r="E181" s="625"/>
      <c r="F181" s="639"/>
      <c r="G181" s="195" t="s">
        <v>297</v>
      </c>
      <c r="H181" s="287"/>
      <c r="I181" s="288"/>
      <c r="J181" s="369">
        <f t="shared" si="4"/>
        <v>0</v>
      </c>
      <c r="K181" s="606"/>
      <c r="L181" s="606"/>
      <c r="M181" s="606"/>
      <c r="N181" s="584"/>
      <c r="O181" s="848"/>
      <c r="R181" s="20"/>
    </row>
    <row r="182" spans="1:21" ht="51" customHeight="1" x14ac:dyDescent="0.4">
      <c r="A182" s="611"/>
      <c r="B182" s="869"/>
      <c r="C182" s="632"/>
      <c r="D182" s="633"/>
      <c r="E182" s="625"/>
      <c r="F182" s="639"/>
      <c r="G182" s="195" t="s">
        <v>298</v>
      </c>
      <c r="H182" s="281"/>
      <c r="I182" s="282"/>
      <c r="J182" s="385">
        <f t="shared" si="4"/>
        <v>0</v>
      </c>
      <c r="K182" s="606"/>
      <c r="L182" s="606"/>
      <c r="M182" s="606"/>
      <c r="N182" s="584"/>
      <c r="O182" s="848"/>
      <c r="R182" s="20"/>
    </row>
    <row r="183" spans="1:21" ht="51" customHeight="1" x14ac:dyDescent="0.4">
      <c r="A183" s="611"/>
      <c r="B183" s="869"/>
      <c r="C183" s="589"/>
      <c r="D183" s="591"/>
      <c r="E183" s="593"/>
      <c r="F183" s="640"/>
      <c r="G183" s="188" t="s">
        <v>299</v>
      </c>
      <c r="H183" s="310"/>
      <c r="I183" s="311"/>
      <c r="J183" s="383">
        <f t="shared" si="4"/>
        <v>0</v>
      </c>
      <c r="K183" s="597"/>
      <c r="L183" s="597"/>
      <c r="M183" s="597"/>
      <c r="N183" s="584"/>
      <c r="O183" s="848"/>
      <c r="R183" s="20"/>
    </row>
    <row r="184" spans="1:21" ht="45" x14ac:dyDescent="0.4">
      <c r="A184" s="611"/>
      <c r="B184" s="869"/>
      <c r="C184" s="598" t="s">
        <v>208</v>
      </c>
      <c r="D184" s="578" t="s">
        <v>213</v>
      </c>
      <c r="E184" s="579" t="s">
        <v>6</v>
      </c>
      <c r="F184" s="579" t="s">
        <v>7</v>
      </c>
      <c r="G184" s="201" t="s">
        <v>361</v>
      </c>
      <c r="H184" s="291"/>
      <c r="I184" s="291"/>
      <c r="J184" s="368">
        <f t="shared" si="4"/>
        <v>0</v>
      </c>
      <c r="K184" s="581" t="e">
        <f>ROUND(AVERAGE(H184:H185),2)</f>
        <v>#DIV/0!</v>
      </c>
      <c r="L184" s="581" t="e">
        <f>ROUND(AVERAGE(I184:I185),2)</f>
        <v>#DIV/0!</v>
      </c>
      <c r="M184" s="581" t="e">
        <f>ROUND(AVERAGE(K184:L185),2)</f>
        <v>#DIV/0!</v>
      </c>
      <c r="N184" s="584"/>
      <c r="O184" s="848"/>
      <c r="R184" s="20"/>
      <c r="T184" s="61"/>
      <c r="U184" s="61"/>
    </row>
    <row r="185" spans="1:21" ht="30" x14ac:dyDescent="0.4">
      <c r="A185" s="611"/>
      <c r="B185" s="869"/>
      <c r="C185" s="598"/>
      <c r="D185" s="578"/>
      <c r="E185" s="579"/>
      <c r="F185" s="579"/>
      <c r="G185" s="199" t="s">
        <v>114</v>
      </c>
      <c r="H185" s="308"/>
      <c r="I185" s="308"/>
      <c r="J185" s="383">
        <f t="shared" si="4"/>
        <v>0</v>
      </c>
      <c r="K185" s="581"/>
      <c r="L185" s="581"/>
      <c r="M185" s="581"/>
      <c r="N185" s="584"/>
      <c r="O185" s="848"/>
      <c r="R185" s="20"/>
    </row>
    <row r="186" spans="1:21" ht="53.25" customHeight="1" x14ac:dyDescent="0.4">
      <c r="A186" s="611"/>
      <c r="B186" s="869"/>
      <c r="C186" s="598" t="s">
        <v>209</v>
      </c>
      <c r="D186" s="578" t="s">
        <v>214</v>
      </c>
      <c r="E186" s="579" t="s">
        <v>6</v>
      </c>
      <c r="F186" s="621" t="s">
        <v>7</v>
      </c>
      <c r="G186" s="165" t="s">
        <v>291</v>
      </c>
      <c r="H186" s="297"/>
      <c r="I186" s="291"/>
      <c r="J186" s="368">
        <f t="shared" si="4"/>
        <v>0</v>
      </c>
      <c r="K186" s="581" t="e">
        <f>ROUND(AVERAGE(H186:H190),2)</f>
        <v>#DIV/0!</v>
      </c>
      <c r="L186" s="581" t="e">
        <f>ROUND(AVERAGE(I186:I190),2)</f>
        <v>#DIV/0!</v>
      </c>
      <c r="M186" s="581" t="e">
        <f>ROUND(AVERAGE(K186:L190),2)</f>
        <v>#DIV/0!</v>
      </c>
      <c r="N186" s="584"/>
      <c r="O186" s="848"/>
      <c r="R186" s="20"/>
    </row>
    <row r="187" spans="1:21" ht="43.5" customHeight="1" x14ac:dyDescent="0.4">
      <c r="A187" s="611"/>
      <c r="B187" s="869"/>
      <c r="C187" s="598"/>
      <c r="D187" s="578"/>
      <c r="E187" s="579"/>
      <c r="F187" s="621"/>
      <c r="G187" s="195" t="s">
        <v>292</v>
      </c>
      <c r="H187" s="287"/>
      <c r="I187" s="288"/>
      <c r="J187" s="369">
        <f t="shared" si="4"/>
        <v>0</v>
      </c>
      <c r="K187" s="581"/>
      <c r="L187" s="581"/>
      <c r="M187" s="581"/>
      <c r="N187" s="584"/>
      <c r="O187" s="848"/>
      <c r="R187" s="20"/>
    </row>
    <row r="188" spans="1:21" ht="47.25" customHeight="1" x14ac:dyDescent="0.4">
      <c r="A188" s="611"/>
      <c r="B188" s="869"/>
      <c r="C188" s="598"/>
      <c r="D188" s="578"/>
      <c r="E188" s="579"/>
      <c r="F188" s="621"/>
      <c r="G188" s="195" t="s">
        <v>297</v>
      </c>
      <c r="H188" s="287"/>
      <c r="I188" s="288"/>
      <c r="J188" s="369">
        <f t="shared" si="4"/>
        <v>0</v>
      </c>
      <c r="K188" s="581"/>
      <c r="L188" s="581"/>
      <c r="M188" s="581"/>
      <c r="N188" s="584"/>
      <c r="O188" s="848"/>
      <c r="R188" s="20"/>
    </row>
    <row r="189" spans="1:21" ht="42.75" customHeight="1" x14ac:dyDescent="0.4">
      <c r="A189" s="611"/>
      <c r="B189" s="869"/>
      <c r="C189" s="598"/>
      <c r="D189" s="578"/>
      <c r="E189" s="579"/>
      <c r="F189" s="621"/>
      <c r="G189" s="195" t="s">
        <v>299</v>
      </c>
      <c r="H189" s="287"/>
      <c r="I189" s="288"/>
      <c r="J189" s="369">
        <f t="shared" si="4"/>
        <v>0</v>
      </c>
      <c r="K189" s="581"/>
      <c r="L189" s="581"/>
      <c r="M189" s="581"/>
      <c r="N189" s="584"/>
      <c r="O189" s="848"/>
      <c r="R189" s="20"/>
    </row>
    <row r="190" spans="1:21" ht="41.25" customHeight="1" x14ac:dyDescent="0.4">
      <c r="A190" s="611"/>
      <c r="B190" s="869"/>
      <c r="C190" s="598"/>
      <c r="D190" s="578"/>
      <c r="E190" s="579"/>
      <c r="F190" s="621"/>
      <c r="G190" s="195" t="s">
        <v>301</v>
      </c>
      <c r="H190" s="312"/>
      <c r="I190" s="293"/>
      <c r="J190" s="388">
        <f t="shared" si="4"/>
        <v>0</v>
      </c>
      <c r="K190" s="581"/>
      <c r="L190" s="581"/>
      <c r="M190" s="581"/>
      <c r="N190" s="584"/>
      <c r="O190" s="848"/>
      <c r="R190" s="20"/>
    </row>
    <row r="191" spans="1:21" ht="41.25" customHeight="1" x14ac:dyDescent="0.4">
      <c r="A191" s="611"/>
      <c r="B191" s="869"/>
      <c r="C191" s="598" t="s">
        <v>210</v>
      </c>
      <c r="D191" s="578" t="s">
        <v>215</v>
      </c>
      <c r="E191" s="579" t="s">
        <v>6</v>
      </c>
      <c r="F191" s="621" t="s">
        <v>7</v>
      </c>
      <c r="G191" s="165" t="s">
        <v>291</v>
      </c>
      <c r="H191" s="297"/>
      <c r="I191" s="291"/>
      <c r="J191" s="368">
        <f t="shared" si="4"/>
        <v>0</v>
      </c>
      <c r="K191" s="581" t="e">
        <f>ROUND(AVERAGE(H191:H194),2)</f>
        <v>#DIV/0!</v>
      </c>
      <c r="L191" s="581" t="e">
        <f>ROUND(AVERAGE(I191:I194),2)</f>
        <v>#DIV/0!</v>
      </c>
      <c r="M191" s="581" t="e">
        <f>ROUND(AVERAGE(K191:L194),2)</f>
        <v>#DIV/0!</v>
      </c>
      <c r="N191" s="584"/>
      <c r="O191" s="848"/>
      <c r="R191" s="20"/>
    </row>
    <row r="192" spans="1:21" ht="30.75" customHeight="1" x14ac:dyDescent="0.4">
      <c r="A192" s="611"/>
      <c r="B192" s="869"/>
      <c r="C192" s="598"/>
      <c r="D192" s="578"/>
      <c r="E192" s="579"/>
      <c r="F192" s="621"/>
      <c r="G192" s="195" t="s">
        <v>298</v>
      </c>
      <c r="H192" s="287"/>
      <c r="I192" s="288"/>
      <c r="J192" s="369">
        <f t="shared" si="4"/>
        <v>0</v>
      </c>
      <c r="K192" s="581"/>
      <c r="L192" s="581"/>
      <c r="M192" s="581"/>
      <c r="N192" s="584"/>
      <c r="O192" s="848"/>
      <c r="R192" s="20"/>
    </row>
    <row r="193" spans="1:18" ht="32.25" customHeight="1" x14ac:dyDescent="0.4">
      <c r="A193" s="611"/>
      <c r="B193" s="869"/>
      <c r="C193" s="598"/>
      <c r="D193" s="578"/>
      <c r="E193" s="579"/>
      <c r="F193" s="621"/>
      <c r="G193" s="195" t="s">
        <v>302</v>
      </c>
      <c r="H193" s="287"/>
      <c r="I193" s="288"/>
      <c r="J193" s="369">
        <f t="shared" si="4"/>
        <v>0</v>
      </c>
      <c r="K193" s="581"/>
      <c r="L193" s="581"/>
      <c r="M193" s="581"/>
      <c r="N193" s="584"/>
      <c r="O193" s="848"/>
      <c r="R193" s="20"/>
    </row>
    <row r="194" spans="1:18" ht="36.75" customHeight="1" x14ac:dyDescent="0.4">
      <c r="A194" s="611"/>
      <c r="B194" s="869"/>
      <c r="C194" s="598"/>
      <c r="D194" s="578"/>
      <c r="E194" s="579"/>
      <c r="F194" s="621"/>
      <c r="G194" s="194" t="s">
        <v>114</v>
      </c>
      <c r="H194" s="307"/>
      <c r="I194" s="308"/>
      <c r="J194" s="383">
        <f t="shared" si="4"/>
        <v>0</v>
      </c>
      <c r="K194" s="581"/>
      <c r="L194" s="581"/>
      <c r="M194" s="581"/>
      <c r="N194" s="584"/>
      <c r="O194" s="848"/>
      <c r="R194" s="20"/>
    </row>
    <row r="195" spans="1:18" ht="52.5" customHeight="1" x14ac:dyDescent="0.4">
      <c r="A195" s="611"/>
      <c r="B195" s="869"/>
      <c r="C195" s="598" t="s">
        <v>211</v>
      </c>
      <c r="D195" s="578" t="s">
        <v>216</v>
      </c>
      <c r="E195" s="579" t="s">
        <v>6</v>
      </c>
      <c r="F195" s="621" t="s">
        <v>7</v>
      </c>
      <c r="G195" s="165" t="s">
        <v>384</v>
      </c>
      <c r="H195" s="297"/>
      <c r="I195" s="291"/>
      <c r="J195" s="368">
        <f t="shared" si="4"/>
        <v>0</v>
      </c>
      <c r="K195" s="581" t="e">
        <f>ROUND(AVERAGE(H195:H197),2)</f>
        <v>#DIV/0!</v>
      </c>
      <c r="L195" s="581" t="e">
        <f>ROUND(AVERAGE(I195:I197),2)</f>
        <v>#DIV/0!</v>
      </c>
      <c r="M195" s="581" t="e">
        <f>ROUND(AVERAGE(K195:L197),2)</f>
        <v>#DIV/0!</v>
      </c>
      <c r="N195" s="584"/>
      <c r="O195" s="848"/>
      <c r="R195" s="20"/>
    </row>
    <row r="196" spans="1:18" ht="42.75" customHeight="1" x14ac:dyDescent="0.4">
      <c r="A196" s="611"/>
      <c r="B196" s="869"/>
      <c r="C196" s="598"/>
      <c r="D196" s="578"/>
      <c r="E196" s="579"/>
      <c r="F196" s="621"/>
      <c r="G196" s="195" t="s">
        <v>357</v>
      </c>
      <c r="H196" s="287"/>
      <c r="I196" s="288"/>
      <c r="J196" s="369">
        <f t="shared" si="4"/>
        <v>0</v>
      </c>
      <c r="K196" s="581"/>
      <c r="L196" s="581"/>
      <c r="M196" s="581"/>
      <c r="N196" s="584"/>
      <c r="O196" s="848"/>
      <c r="R196" s="20"/>
    </row>
    <row r="197" spans="1:18" ht="40.5" customHeight="1" x14ac:dyDescent="0.4">
      <c r="A197" s="629"/>
      <c r="B197" s="870"/>
      <c r="C197" s="599"/>
      <c r="D197" s="600"/>
      <c r="E197" s="601"/>
      <c r="F197" s="809"/>
      <c r="G197" s="197" t="s">
        <v>301</v>
      </c>
      <c r="H197" s="298"/>
      <c r="I197" s="299"/>
      <c r="J197" s="369">
        <f t="shared" si="4"/>
        <v>0</v>
      </c>
      <c r="K197" s="603"/>
      <c r="L197" s="603"/>
      <c r="M197" s="603"/>
      <c r="N197" s="654"/>
      <c r="O197" s="850"/>
      <c r="R197" s="20"/>
    </row>
    <row r="198" spans="1:18" ht="43.5" customHeight="1" x14ac:dyDescent="0.4">
      <c r="A198" s="634">
        <v>12</v>
      </c>
      <c r="B198" s="807" t="s">
        <v>36</v>
      </c>
      <c r="C198" s="589" t="s">
        <v>217</v>
      </c>
      <c r="D198" s="591" t="s">
        <v>225</v>
      </c>
      <c r="E198" s="593" t="s">
        <v>6</v>
      </c>
      <c r="F198" s="640" t="s">
        <v>7</v>
      </c>
      <c r="G198" s="166" t="s">
        <v>353</v>
      </c>
      <c r="H198" s="297"/>
      <c r="I198" s="291"/>
      <c r="J198" s="387">
        <f>IF(AND(ISNUMBER(H198),ISNUMBER(I198)),AVERAGE(H198:I198),0)</f>
        <v>0</v>
      </c>
      <c r="K198" s="597" t="e">
        <f>ROUND(AVERAGE(H198:H199),2)</f>
        <v>#DIV/0!</v>
      </c>
      <c r="L198" s="597" t="e">
        <f>ROUND(AVERAGE(I198:I199),2)</f>
        <v>#DIV/0!</v>
      </c>
      <c r="M198" s="597" t="e">
        <f>ROUND(AVERAGE(K198:L199),2)</f>
        <v>#DIV/0!</v>
      </c>
      <c r="N198" s="584" t="str">
        <f>IF(F216="DA",IFERROR(ROUND(AVERAGE(M198:M229),2),""),IFERROR(ROUND(AVERAGE(M198:M215,M221:M229),2),""))</f>
        <v/>
      </c>
      <c r="O198" s="865"/>
      <c r="R198" s="20"/>
    </row>
    <row r="199" spans="1:18" ht="43.5" customHeight="1" x14ac:dyDescent="0.4">
      <c r="A199" s="634"/>
      <c r="B199" s="807"/>
      <c r="C199" s="589"/>
      <c r="D199" s="591"/>
      <c r="E199" s="593"/>
      <c r="F199" s="640"/>
      <c r="G199" s="182" t="s">
        <v>354</v>
      </c>
      <c r="H199" s="467"/>
      <c r="I199" s="468"/>
      <c r="J199" s="568">
        <f>IF(AND(ISNUMBER(H199),ISNUMBER(I199)),AVERAGE(H199:I199),0)</f>
        <v>0</v>
      </c>
      <c r="K199" s="597"/>
      <c r="L199" s="597"/>
      <c r="M199" s="597"/>
      <c r="N199" s="584"/>
      <c r="O199" s="865"/>
      <c r="R199" s="20"/>
    </row>
    <row r="200" spans="1:18" ht="147" customHeight="1" x14ac:dyDescent="0.4">
      <c r="A200" s="634"/>
      <c r="B200" s="807"/>
      <c r="C200" s="598" t="s">
        <v>218</v>
      </c>
      <c r="D200" s="578" t="s">
        <v>315</v>
      </c>
      <c r="E200" s="579" t="s">
        <v>6</v>
      </c>
      <c r="F200" s="621" t="s">
        <v>7</v>
      </c>
      <c r="G200" s="165" t="s">
        <v>293</v>
      </c>
      <c r="H200" s="297"/>
      <c r="I200" s="291"/>
      <c r="J200" s="368">
        <f t="shared" si="4"/>
        <v>0</v>
      </c>
      <c r="K200" s="581" t="e">
        <f>ROUND(AVERAGE(H200:H201),2)</f>
        <v>#DIV/0!</v>
      </c>
      <c r="L200" s="581" t="e">
        <f>ROUND(AVERAGE(I200:I201),2)</f>
        <v>#DIV/0!</v>
      </c>
      <c r="M200" s="581" t="e">
        <f>ROUND(AVERAGE(K200:L201),2)</f>
        <v>#DIV/0!</v>
      </c>
      <c r="N200" s="584"/>
      <c r="O200" s="848"/>
      <c r="R200" s="20"/>
    </row>
    <row r="201" spans="1:18" ht="121.5" customHeight="1" x14ac:dyDescent="0.4">
      <c r="A201" s="634"/>
      <c r="B201" s="807"/>
      <c r="C201" s="598"/>
      <c r="D201" s="609"/>
      <c r="E201" s="579"/>
      <c r="F201" s="621"/>
      <c r="G201" s="188" t="s">
        <v>372</v>
      </c>
      <c r="H201" s="292"/>
      <c r="I201" s="293"/>
      <c r="J201" s="388">
        <f t="shared" si="4"/>
        <v>0</v>
      </c>
      <c r="K201" s="581"/>
      <c r="L201" s="581"/>
      <c r="M201" s="581"/>
      <c r="N201" s="584"/>
      <c r="O201" s="848"/>
      <c r="R201" s="20"/>
    </row>
    <row r="202" spans="1:18" ht="38.25" customHeight="1" x14ac:dyDescent="0.4">
      <c r="A202" s="634"/>
      <c r="B202" s="807"/>
      <c r="C202" s="598" t="s">
        <v>219</v>
      </c>
      <c r="D202" s="578" t="s">
        <v>330</v>
      </c>
      <c r="E202" s="579" t="s">
        <v>6</v>
      </c>
      <c r="F202" s="621" t="s">
        <v>7</v>
      </c>
      <c r="G202" s="196" t="s">
        <v>297</v>
      </c>
      <c r="H202" s="297"/>
      <c r="I202" s="291"/>
      <c r="J202" s="368">
        <f t="shared" si="4"/>
        <v>0</v>
      </c>
      <c r="K202" s="581" t="e">
        <f>ROUND(AVERAGE(H202:H206),2)</f>
        <v>#DIV/0!</v>
      </c>
      <c r="L202" s="581" t="e">
        <f>ROUND(AVERAGE(I202:I206),2)</f>
        <v>#DIV/0!</v>
      </c>
      <c r="M202" s="581" t="e">
        <f>ROUND(AVERAGE(K202:L206),2)</f>
        <v>#DIV/0!</v>
      </c>
      <c r="N202" s="584"/>
      <c r="O202" s="848"/>
      <c r="R202" s="20"/>
    </row>
    <row r="203" spans="1:18" ht="39.75" customHeight="1" x14ac:dyDescent="0.4">
      <c r="A203" s="634"/>
      <c r="B203" s="807"/>
      <c r="C203" s="598"/>
      <c r="D203" s="578"/>
      <c r="E203" s="579"/>
      <c r="F203" s="621"/>
      <c r="G203" s="195" t="s">
        <v>303</v>
      </c>
      <c r="H203" s="287"/>
      <c r="I203" s="288"/>
      <c r="J203" s="369">
        <f t="shared" si="4"/>
        <v>0</v>
      </c>
      <c r="K203" s="581"/>
      <c r="L203" s="581"/>
      <c r="M203" s="581"/>
      <c r="N203" s="584"/>
      <c r="O203" s="848"/>
      <c r="R203" s="20"/>
    </row>
    <row r="204" spans="1:18" ht="38.25" customHeight="1" x14ac:dyDescent="0.4">
      <c r="A204" s="634"/>
      <c r="B204" s="807"/>
      <c r="C204" s="598"/>
      <c r="D204" s="578"/>
      <c r="E204" s="579"/>
      <c r="F204" s="621"/>
      <c r="G204" s="195" t="s">
        <v>304</v>
      </c>
      <c r="H204" s="287"/>
      <c r="I204" s="288"/>
      <c r="J204" s="369">
        <f t="shared" si="4"/>
        <v>0</v>
      </c>
      <c r="K204" s="581"/>
      <c r="L204" s="581"/>
      <c r="M204" s="581"/>
      <c r="N204" s="584"/>
      <c r="O204" s="848"/>
      <c r="R204" s="20"/>
    </row>
    <row r="205" spans="1:18" ht="34.5" customHeight="1" x14ac:dyDescent="0.4">
      <c r="A205" s="634"/>
      <c r="B205" s="807"/>
      <c r="C205" s="598"/>
      <c r="D205" s="578"/>
      <c r="E205" s="579"/>
      <c r="F205" s="621"/>
      <c r="G205" s="195" t="s">
        <v>56</v>
      </c>
      <c r="H205" s="287"/>
      <c r="I205" s="288"/>
      <c r="J205" s="369">
        <f t="shared" si="4"/>
        <v>0</v>
      </c>
      <c r="K205" s="581"/>
      <c r="L205" s="581"/>
      <c r="M205" s="581"/>
      <c r="N205" s="584"/>
      <c r="O205" s="848"/>
      <c r="R205" s="20"/>
    </row>
    <row r="206" spans="1:18" ht="40.5" customHeight="1" x14ac:dyDescent="0.4">
      <c r="A206" s="634"/>
      <c r="B206" s="807"/>
      <c r="C206" s="598"/>
      <c r="D206" s="578"/>
      <c r="E206" s="579"/>
      <c r="F206" s="621"/>
      <c r="G206" s="195" t="s">
        <v>114</v>
      </c>
      <c r="H206" s="307"/>
      <c r="I206" s="308"/>
      <c r="J206" s="383">
        <f t="shared" si="4"/>
        <v>0</v>
      </c>
      <c r="K206" s="581"/>
      <c r="L206" s="581"/>
      <c r="M206" s="581"/>
      <c r="N206" s="584"/>
      <c r="O206" s="848"/>
      <c r="R206" s="20"/>
    </row>
    <row r="207" spans="1:18" ht="72" customHeight="1" x14ac:dyDescent="0.4">
      <c r="A207" s="634"/>
      <c r="B207" s="807"/>
      <c r="C207" s="598" t="s">
        <v>220</v>
      </c>
      <c r="D207" s="578" t="s">
        <v>331</v>
      </c>
      <c r="E207" s="579" t="s">
        <v>6</v>
      </c>
      <c r="F207" s="621" t="s">
        <v>7</v>
      </c>
      <c r="G207" s="165" t="s">
        <v>305</v>
      </c>
      <c r="H207" s="297"/>
      <c r="I207" s="291"/>
      <c r="J207" s="368">
        <f t="shared" si="4"/>
        <v>0</v>
      </c>
      <c r="K207" s="581" t="e">
        <f>ROUND(AVERAGE(H207:H210),2)</f>
        <v>#DIV/0!</v>
      </c>
      <c r="L207" s="581" t="e">
        <f>ROUND(AVERAGE(I207:I210),2)</f>
        <v>#DIV/0!</v>
      </c>
      <c r="M207" s="581" t="e">
        <f>ROUND(AVERAGE(K207:L210),2)</f>
        <v>#DIV/0!</v>
      </c>
      <c r="N207" s="584"/>
      <c r="O207" s="848"/>
      <c r="R207" s="20"/>
    </row>
    <row r="208" spans="1:18" ht="60.75" customHeight="1" x14ac:dyDescent="0.4">
      <c r="A208" s="634"/>
      <c r="B208" s="807"/>
      <c r="C208" s="598"/>
      <c r="D208" s="578"/>
      <c r="E208" s="579"/>
      <c r="F208" s="621"/>
      <c r="G208" s="195" t="s">
        <v>306</v>
      </c>
      <c r="H208" s="287"/>
      <c r="I208" s="288"/>
      <c r="J208" s="369">
        <f t="shared" si="4"/>
        <v>0</v>
      </c>
      <c r="K208" s="581"/>
      <c r="L208" s="581"/>
      <c r="M208" s="581"/>
      <c r="N208" s="584"/>
      <c r="O208" s="848"/>
      <c r="R208" s="20"/>
    </row>
    <row r="209" spans="1:18" ht="62.25" customHeight="1" x14ac:dyDescent="0.4">
      <c r="A209" s="634"/>
      <c r="B209" s="807"/>
      <c r="C209" s="598"/>
      <c r="D209" s="578"/>
      <c r="E209" s="579"/>
      <c r="F209" s="621"/>
      <c r="G209" s="195" t="s">
        <v>372</v>
      </c>
      <c r="H209" s="287"/>
      <c r="I209" s="288"/>
      <c r="J209" s="369">
        <f t="shared" si="4"/>
        <v>0</v>
      </c>
      <c r="K209" s="581"/>
      <c r="L209" s="581"/>
      <c r="M209" s="581"/>
      <c r="N209" s="584"/>
      <c r="O209" s="848"/>
      <c r="R209" s="20"/>
    </row>
    <row r="210" spans="1:18" ht="54" customHeight="1" x14ac:dyDescent="0.4">
      <c r="A210" s="634"/>
      <c r="B210" s="807"/>
      <c r="C210" s="598"/>
      <c r="D210" s="578"/>
      <c r="E210" s="579"/>
      <c r="F210" s="621"/>
      <c r="G210" s="194" t="s">
        <v>307</v>
      </c>
      <c r="H210" s="307"/>
      <c r="I210" s="308"/>
      <c r="J210" s="383">
        <f t="shared" si="4"/>
        <v>0</v>
      </c>
      <c r="K210" s="581"/>
      <c r="L210" s="581"/>
      <c r="M210" s="581"/>
      <c r="N210" s="584"/>
      <c r="O210" s="848"/>
      <c r="R210" s="20"/>
    </row>
    <row r="211" spans="1:18" ht="46.5" customHeight="1" x14ac:dyDescent="0.4">
      <c r="A211" s="634"/>
      <c r="B211" s="807"/>
      <c r="C211" s="598" t="s">
        <v>221</v>
      </c>
      <c r="D211" s="578" t="s">
        <v>401</v>
      </c>
      <c r="E211" s="579" t="s">
        <v>6</v>
      </c>
      <c r="F211" s="621" t="s">
        <v>7</v>
      </c>
      <c r="G211" s="202" t="s">
        <v>294</v>
      </c>
      <c r="H211" s="287"/>
      <c r="I211" s="288"/>
      <c r="J211" s="369">
        <f t="shared" ref="J211" si="5">IF(AND(ISNUMBER(H211),ISNUMBER(I211)),AVERAGE(H211:I211),0)</f>
        <v>0</v>
      </c>
      <c r="K211" s="581" t="e">
        <f>ROUND(AVERAGE(H211:H215),2)</f>
        <v>#DIV/0!</v>
      </c>
      <c r="L211" s="581" t="e">
        <f>ROUND(AVERAGE(I211:I215),2)</f>
        <v>#DIV/0!</v>
      </c>
      <c r="M211" s="581" t="e">
        <f>ROUND(AVERAGE(K211:L215),2)</f>
        <v>#DIV/0!</v>
      </c>
      <c r="N211" s="584"/>
      <c r="O211" s="848"/>
      <c r="R211" s="20"/>
    </row>
    <row r="212" spans="1:18" ht="54.75" customHeight="1" x14ac:dyDescent="0.4">
      <c r="A212" s="634"/>
      <c r="B212" s="807"/>
      <c r="C212" s="598"/>
      <c r="D212" s="578"/>
      <c r="E212" s="579"/>
      <c r="F212" s="621"/>
      <c r="G212" s="195" t="s">
        <v>297</v>
      </c>
      <c r="H212" s="287"/>
      <c r="I212" s="288"/>
      <c r="J212" s="369">
        <f t="shared" si="4"/>
        <v>0</v>
      </c>
      <c r="K212" s="581"/>
      <c r="L212" s="581"/>
      <c r="M212" s="581"/>
      <c r="N212" s="584"/>
      <c r="O212" s="848"/>
      <c r="R212" s="20"/>
    </row>
    <row r="213" spans="1:18" ht="51" customHeight="1" x14ac:dyDescent="0.4">
      <c r="A213" s="634"/>
      <c r="B213" s="807"/>
      <c r="C213" s="598"/>
      <c r="D213" s="578"/>
      <c r="E213" s="579"/>
      <c r="F213" s="621"/>
      <c r="G213" s="195" t="s">
        <v>378</v>
      </c>
      <c r="H213" s="287"/>
      <c r="I213" s="288"/>
      <c r="J213" s="369">
        <f t="shared" si="4"/>
        <v>0</v>
      </c>
      <c r="K213" s="581"/>
      <c r="L213" s="581"/>
      <c r="M213" s="581"/>
      <c r="N213" s="584"/>
      <c r="O213" s="848"/>
      <c r="R213" s="20"/>
    </row>
    <row r="214" spans="1:18" ht="64.5" customHeight="1" x14ac:dyDescent="0.4">
      <c r="A214" s="634"/>
      <c r="B214" s="807"/>
      <c r="C214" s="598"/>
      <c r="D214" s="578"/>
      <c r="E214" s="579"/>
      <c r="F214" s="621"/>
      <c r="G214" s="195" t="s">
        <v>355</v>
      </c>
      <c r="H214" s="287"/>
      <c r="I214" s="288"/>
      <c r="J214" s="369">
        <f t="shared" si="4"/>
        <v>0</v>
      </c>
      <c r="K214" s="581"/>
      <c r="L214" s="581"/>
      <c r="M214" s="581"/>
      <c r="N214" s="584"/>
      <c r="O214" s="848"/>
      <c r="R214" s="20"/>
    </row>
    <row r="215" spans="1:18" ht="88.5" customHeight="1" x14ac:dyDescent="0.4">
      <c r="A215" s="634"/>
      <c r="B215" s="807"/>
      <c r="C215" s="598"/>
      <c r="D215" s="578"/>
      <c r="E215" s="579"/>
      <c r="F215" s="621"/>
      <c r="G215" s="195" t="s">
        <v>307</v>
      </c>
      <c r="H215" s="307"/>
      <c r="I215" s="308"/>
      <c r="J215" s="383">
        <f t="shared" si="4"/>
        <v>0</v>
      </c>
      <c r="K215" s="581"/>
      <c r="L215" s="581"/>
      <c r="M215" s="581"/>
      <c r="N215" s="584"/>
      <c r="O215" s="848"/>
      <c r="R215" s="20"/>
    </row>
    <row r="216" spans="1:18" ht="45" customHeight="1" x14ac:dyDescent="0.4">
      <c r="A216" s="634"/>
      <c r="B216" s="807"/>
      <c r="C216" s="598" t="s">
        <v>222</v>
      </c>
      <c r="D216" s="578" t="s">
        <v>350</v>
      </c>
      <c r="E216" s="800" t="s">
        <v>404</v>
      </c>
      <c r="F216" s="621" t="s">
        <v>396</v>
      </c>
      <c r="G216" s="165" t="s">
        <v>295</v>
      </c>
      <c r="H216" s="551"/>
      <c r="I216" s="283"/>
      <c r="J216" s="386">
        <f t="shared" si="4"/>
        <v>0</v>
      </c>
      <c r="K216" s="581" t="e">
        <f>ROUND(AVERAGE(H216:H220),2)</f>
        <v>#DIV/0!</v>
      </c>
      <c r="L216" s="581" t="e">
        <f>ROUND(AVERAGE(I216:I220),2)</f>
        <v>#DIV/0!</v>
      </c>
      <c r="M216" s="581" t="e">
        <f>ROUND(AVERAGE(K216:L220),2)</f>
        <v>#DIV/0!</v>
      </c>
      <c r="N216" s="584"/>
      <c r="O216" s="848"/>
      <c r="R216" s="20"/>
    </row>
    <row r="217" spans="1:18" ht="30.75" customHeight="1" x14ac:dyDescent="0.4">
      <c r="A217" s="634"/>
      <c r="B217" s="807"/>
      <c r="C217" s="598"/>
      <c r="D217" s="578"/>
      <c r="E217" s="800"/>
      <c r="F217" s="621"/>
      <c r="G217" s="195" t="s">
        <v>378</v>
      </c>
      <c r="H217" s="362"/>
      <c r="I217" s="288"/>
      <c r="J217" s="369">
        <f t="shared" si="4"/>
        <v>0</v>
      </c>
      <c r="K217" s="581"/>
      <c r="L217" s="581"/>
      <c r="M217" s="581"/>
      <c r="N217" s="584"/>
      <c r="O217" s="848"/>
      <c r="R217" s="20"/>
    </row>
    <row r="218" spans="1:18" ht="27.75" customHeight="1" x14ac:dyDescent="0.4">
      <c r="A218" s="634"/>
      <c r="B218" s="807"/>
      <c r="C218" s="598"/>
      <c r="D218" s="578"/>
      <c r="E218" s="800"/>
      <c r="F218" s="621"/>
      <c r="G218" s="195" t="s">
        <v>303</v>
      </c>
      <c r="H218" s="362"/>
      <c r="I218" s="288"/>
      <c r="J218" s="369">
        <f t="shared" si="4"/>
        <v>0</v>
      </c>
      <c r="K218" s="581"/>
      <c r="L218" s="581"/>
      <c r="M218" s="581"/>
      <c r="N218" s="584"/>
      <c r="O218" s="848"/>
      <c r="R218" s="20"/>
    </row>
    <row r="219" spans="1:18" ht="30" customHeight="1" x14ac:dyDescent="0.4">
      <c r="A219" s="634"/>
      <c r="B219" s="807"/>
      <c r="C219" s="598"/>
      <c r="D219" s="578"/>
      <c r="E219" s="800"/>
      <c r="F219" s="621"/>
      <c r="G219" s="195" t="s">
        <v>304</v>
      </c>
      <c r="H219" s="362"/>
      <c r="I219" s="288"/>
      <c r="J219" s="369">
        <f t="shared" si="4"/>
        <v>0</v>
      </c>
      <c r="K219" s="581"/>
      <c r="L219" s="581"/>
      <c r="M219" s="581"/>
      <c r="N219" s="584"/>
      <c r="O219" s="848"/>
      <c r="R219" s="20"/>
    </row>
    <row r="220" spans="1:18" ht="36.75" customHeight="1" x14ac:dyDescent="0.4">
      <c r="A220" s="634"/>
      <c r="B220" s="807"/>
      <c r="C220" s="598"/>
      <c r="D220" s="578"/>
      <c r="E220" s="800"/>
      <c r="F220" s="621"/>
      <c r="G220" s="195" t="s">
        <v>300</v>
      </c>
      <c r="H220" s="312"/>
      <c r="I220" s="293"/>
      <c r="J220" s="388">
        <f t="shared" si="4"/>
        <v>0</v>
      </c>
      <c r="K220" s="871"/>
      <c r="L220" s="581"/>
      <c r="M220" s="581"/>
      <c r="N220" s="584"/>
      <c r="O220" s="848"/>
      <c r="R220" s="20"/>
    </row>
    <row r="221" spans="1:18" ht="30" x14ac:dyDescent="0.4">
      <c r="A221" s="634"/>
      <c r="B221" s="807"/>
      <c r="C221" s="598" t="s">
        <v>223</v>
      </c>
      <c r="D221" s="578" t="s">
        <v>325</v>
      </c>
      <c r="E221" s="579" t="s">
        <v>6</v>
      </c>
      <c r="F221" s="621" t="s">
        <v>7</v>
      </c>
      <c r="G221" s="165" t="s">
        <v>308</v>
      </c>
      <c r="H221" s="297"/>
      <c r="I221" s="291"/>
      <c r="J221" s="368">
        <f t="shared" si="4"/>
        <v>0</v>
      </c>
      <c r="K221" s="597" t="e">
        <f>ROUND(AVERAGE(H221:H225),2)</f>
        <v>#DIV/0!</v>
      </c>
      <c r="L221" s="581" t="e">
        <f>ROUND(AVERAGE(I221:I225),2)</f>
        <v>#DIV/0!</v>
      </c>
      <c r="M221" s="581" t="e">
        <f>ROUND(AVERAGE(K221:L225),2)</f>
        <v>#DIV/0!</v>
      </c>
      <c r="N221" s="584"/>
      <c r="O221" s="848"/>
      <c r="R221" s="20"/>
    </row>
    <row r="222" spans="1:18" ht="30" x14ac:dyDescent="0.4">
      <c r="A222" s="634"/>
      <c r="B222" s="807"/>
      <c r="C222" s="598"/>
      <c r="D222" s="609"/>
      <c r="E222" s="579"/>
      <c r="F222" s="621"/>
      <c r="G222" s="195" t="s">
        <v>309</v>
      </c>
      <c r="H222" s="287"/>
      <c r="I222" s="288"/>
      <c r="J222" s="369">
        <f t="shared" si="4"/>
        <v>0</v>
      </c>
      <c r="K222" s="581"/>
      <c r="L222" s="581"/>
      <c r="M222" s="581"/>
      <c r="N222" s="584"/>
      <c r="O222" s="848"/>
      <c r="R222" s="20"/>
    </row>
    <row r="223" spans="1:18" ht="45" x14ac:dyDescent="0.4">
      <c r="A223" s="634"/>
      <c r="B223" s="807"/>
      <c r="C223" s="598"/>
      <c r="D223" s="609"/>
      <c r="E223" s="579"/>
      <c r="F223" s="621"/>
      <c r="G223" s="195" t="s">
        <v>310</v>
      </c>
      <c r="H223" s="287"/>
      <c r="I223" s="288"/>
      <c r="J223" s="369">
        <f t="shared" ref="J223:J241" si="6">IF(AND(ISNUMBER(H223),ISNUMBER(I223)),AVERAGE(H223:I223),0)</f>
        <v>0</v>
      </c>
      <c r="K223" s="581"/>
      <c r="L223" s="581"/>
      <c r="M223" s="581"/>
      <c r="N223" s="584"/>
      <c r="O223" s="848"/>
      <c r="R223" s="20"/>
    </row>
    <row r="224" spans="1:18" ht="30" x14ac:dyDescent="0.4">
      <c r="A224" s="634"/>
      <c r="B224" s="807"/>
      <c r="C224" s="598"/>
      <c r="D224" s="609"/>
      <c r="E224" s="579"/>
      <c r="F224" s="621"/>
      <c r="G224" s="195" t="s">
        <v>311</v>
      </c>
      <c r="H224" s="287"/>
      <c r="I224" s="288"/>
      <c r="J224" s="369">
        <f t="shared" si="6"/>
        <v>0</v>
      </c>
      <c r="K224" s="581"/>
      <c r="L224" s="581"/>
      <c r="M224" s="581"/>
      <c r="N224" s="584"/>
      <c r="O224" s="848"/>
      <c r="R224" s="20"/>
    </row>
    <row r="225" spans="1:18" ht="48.75" customHeight="1" x14ac:dyDescent="0.4">
      <c r="A225" s="634"/>
      <c r="B225" s="807"/>
      <c r="C225" s="598"/>
      <c r="D225" s="609"/>
      <c r="E225" s="579"/>
      <c r="F225" s="621"/>
      <c r="G225" s="469" t="s">
        <v>312</v>
      </c>
      <c r="H225" s="307"/>
      <c r="I225" s="308"/>
      <c r="J225" s="383">
        <f t="shared" si="6"/>
        <v>0</v>
      </c>
      <c r="K225" s="581"/>
      <c r="L225" s="581"/>
      <c r="M225" s="581"/>
      <c r="N225" s="584"/>
      <c r="O225" s="848"/>
      <c r="R225" s="20"/>
    </row>
    <row r="226" spans="1:18" ht="42" customHeight="1" x14ac:dyDescent="0.4">
      <c r="A226" s="634"/>
      <c r="B226" s="807"/>
      <c r="C226" s="598" t="s">
        <v>224</v>
      </c>
      <c r="D226" s="578" t="s">
        <v>226</v>
      </c>
      <c r="E226" s="579" t="s">
        <v>6</v>
      </c>
      <c r="F226" s="640" t="s">
        <v>7</v>
      </c>
      <c r="G226" s="196" t="s">
        <v>373</v>
      </c>
      <c r="H226" s="297"/>
      <c r="I226" s="291"/>
      <c r="J226" s="368">
        <f t="shared" si="6"/>
        <v>0</v>
      </c>
      <c r="K226" s="581" t="e">
        <f>ROUND(AVERAGE(H226:H229),2)</f>
        <v>#DIV/0!</v>
      </c>
      <c r="L226" s="581" t="e">
        <f>ROUND(AVERAGE(I226:I229),2)</f>
        <v>#DIV/0!</v>
      </c>
      <c r="M226" s="581" t="e">
        <f>ROUND(AVERAGE(K226:L229),2)</f>
        <v>#DIV/0!</v>
      </c>
      <c r="N226" s="584"/>
      <c r="O226" s="848"/>
      <c r="R226" s="20"/>
    </row>
    <row r="227" spans="1:18" ht="42" customHeight="1" x14ac:dyDescent="0.4">
      <c r="A227" s="634"/>
      <c r="B227" s="807"/>
      <c r="C227" s="598"/>
      <c r="D227" s="578"/>
      <c r="E227" s="579"/>
      <c r="F227" s="621"/>
      <c r="G227" s="196" t="s">
        <v>356</v>
      </c>
      <c r="H227" s="297"/>
      <c r="I227" s="291"/>
      <c r="J227" s="368">
        <f>IF(AND(ISNUMBER(H227),ISNUMBER(I227)),AVERAGE(H227:I227),0)</f>
        <v>0</v>
      </c>
      <c r="K227" s="581"/>
      <c r="L227" s="581"/>
      <c r="M227" s="581"/>
      <c r="N227" s="584"/>
      <c r="O227" s="848"/>
      <c r="R227" s="20"/>
    </row>
    <row r="228" spans="1:18" ht="41.25" customHeight="1" x14ac:dyDescent="0.4">
      <c r="A228" s="634"/>
      <c r="B228" s="807"/>
      <c r="C228" s="598"/>
      <c r="D228" s="578"/>
      <c r="E228" s="579"/>
      <c r="F228" s="621"/>
      <c r="G228" s="195" t="s">
        <v>308</v>
      </c>
      <c r="H228" s="287"/>
      <c r="I228" s="288"/>
      <c r="J228" s="369">
        <f t="shared" si="6"/>
        <v>0</v>
      </c>
      <c r="K228" s="581"/>
      <c r="L228" s="581"/>
      <c r="M228" s="581"/>
      <c r="N228" s="584"/>
      <c r="O228" s="848"/>
      <c r="R228" s="20"/>
    </row>
    <row r="229" spans="1:18" ht="50.25" customHeight="1" x14ac:dyDescent="0.4">
      <c r="A229" s="635"/>
      <c r="B229" s="808"/>
      <c r="C229" s="599"/>
      <c r="D229" s="600"/>
      <c r="E229" s="601"/>
      <c r="F229" s="809"/>
      <c r="G229" s="197" t="s">
        <v>309</v>
      </c>
      <c r="H229" s="298"/>
      <c r="I229" s="299"/>
      <c r="J229" s="389">
        <f t="shared" si="6"/>
        <v>0</v>
      </c>
      <c r="K229" s="603"/>
      <c r="L229" s="603"/>
      <c r="M229" s="603"/>
      <c r="N229" s="654"/>
      <c r="O229" s="850"/>
      <c r="R229" s="20"/>
    </row>
    <row r="230" spans="1:18" ht="84" customHeight="1" x14ac:dyDescent="0.4">
      <c r="A230" s="610">
        <v>13</v>
      </c>
      <c r="B230" s="613" t="s">
        <v>35</v>
      </c>
      <c r="C230" s="433" t="s">
        <v>227</v>
      </c>
      <c r="D230" s="434" t="s">
        <v>232</v>
      </c>
      <c r="E230" s="435" t="s">
        <v>6</v>
      </c>
      <c r="F230" s="436" t="s">
        <v>7</v>
      </c>
      <c r="G230" s="476" t="s">
        <v>313</v>
      </c>
      <c r="H230" s="477"/>
      <c r="I230" s="471"/>
      <c r="J230" s="475">
        <f t="shared" si="6"/>
        <v>0</v>
      </c>
      <c r="K230" s="381" t="e">
        <f>ROUND(AVERAGE(H230:H230),2)</f>
        <v>#DIV/0!</v>
      </c>
      <c r="L230" s="381" t="e">
        <f>ROUND(AVERAGE(I230:I230),2)</f>
        <v>#DIV/0!</v>
      </c>
      <c r="M230" s="381" t="e">
        <f>ROUND(AVERAGE(K230:L230),2)</f>
        <v>#DIV/0!</v>
      </c>
      <c r="N230" s="583" t="str">
        <f>IFERROR(ROUND(AVERAGE(M230:M241),2),"")</f>
        <v/>
      </c>
      <c r="O230" s="442"/>
      <c r="R230" s="20"/>
    </row>
    <row r="231" spans="1:18" ht="54" customHeight="1" x14ac:dyDescent="0.4">
      <c r="A231" s="611"/>
      <c r="B231" s="614"/>
      <c r="C231" s="598" t="s">
        <v>228</v>
      </c>
      <c r="D231" s="578" t="s">
        <v>233</v>
      </c>
      <c r="E231" s="579" t="s">
        <v>6</v>
      </c>
      <c r="F231" s="621" t="s">
        <v>7</v>
      </c>
      <c r="G231" s="196" t="s">
        <v>313</v>
      </c>
      <c r="H231" s="297"/>
      <c r="I231" s="291"/>
      <c r="J231" s="368">
        <f t="shared" si="6"/>
        <v>0</v>
      </c>
      <c r="K231" s="581" t="e">
        <f>ROUND(AVERAGE(H231:H232),2)</f>
        <v>#DIV/0!</v>
      </c>
      <c r="L231" s="581" t="e">
        <f>ROUND(AVERAGE(I231:I232),2)</f>
        <v>#DIV/0!</v>
      </c>
      <c r="M231" s="581" t="e">
        <f>ROUND(AVERAGE(K231:L232),2)</f>
        <v>#DIV/0!</v>
      </c>
      <c r="N231" s="584"/>
      <c r="O231" s="848"/>
      <c r="R231" s="20"/>
    </row>
    <row r="232" spans="1:18" ht="49.5" customHeight="1" x14ac:dyDescent="0.4">
      <c r="A232" s="611"/>
      <c r="B232" s="614"/>
      <c r="C232" s="598"/>
      <c r="D232" s="578"/>
      <c r="E232" s="579"/>
      <c r="F232" s="621"/>
      <c r="G232" s="195" t="s">
        <v>238</v>
      </c>
      <c r="H232" s="312"/>
      <c r="I232" s="293"/>
      <c r="J232" s="383">
        <f t="shared" si="6"/>
        <v>0</v>
      </c>
      <c r="K232" s="581"/>
      <c r="L232" s="581"/>
      <c r="M232" s="581"/>
      <c r="N232" s="584"/>
      <c r="O232" s="848"/>
      <c r="R232" s="20"/>
    </row>
    <row r="233" spans="1:18" ht="20.25" customHeight="1" x14ac:dyDescent="0.4">
      <c r="A233" s="611"/>
      <c r="B233" s="614"/>
      <c r="C233" s="598" t="s">
        <v>229</v>
      </c>
      <c r="D233" s="578" t="s">
        <v>234</v>
      </c>
      <c r="E233" s="579" t="s">
        <v>6</v>
      </c>
      <c r="F233" s="621" t="s">
        <v>7</v>
      </c>
      <c r="G233" s="165" t="s">
        <v>313</v>
      </c>
      <c r="H233" s="297"/>
      <c r="I233" s="291"/>
      <c r="J233" s="368">
        <f t="shared" si="6"/>
        <v>0</v>
      </c>
      <c r="K233" s="581" t="e">
        <f>ROUND(AVERAGE(H233:H235),2)</f>
        <v>#DIV/0!</v>
      </c>
      <c r="L233" s="581" t="e">
        <f>ROUND(AVERAGE(I233:I235),2)</f>
        <v>#DIV/0!</v>
      </c>
      <c r="M233" s="581" t="e">
        <f>ROUND(AVERAGE(K233:L235),2)</f>
        <v>#DIV/0!</v>
      </c>
      <c r="N233" s="584"/>
      <c r="O233" s="848"/>
      <c r="R233" s="20"/>
    </row>
    <row r="234" spans="1:18" ht="30" x14ac:dyDescent="0.4">
      <c r="A234" s="611"/>
      <c r="B234" s="614"/>
      <c r="C234" s="598"/>
      <c r="D234" s="578"/>
      <c r="E234" s="579"/>
      <c r="F234" s="621"/>
      <c r="G234" s="195" t="s">
        <v>105</v>
      </c>
      <c r="H234" s="287"/>
      <c r="I234" s="288"/>
      <c r="J234" s="369">
        <f t="shared" si="6"/>
        <v>0</v>
      </c>
      <c r="K234" s="581"/>
      <c r="L234" s="581"/>
      <c r="M234" s="581"/>
      <c r="N234" s="584"/>
      <c r="O234" s="848"/>
      <c r="R234" s="20"/>
    </row>
    <row r="235" spans="1:18" ht="30" x14ac:dyDescent="0.4">
      <c r="A235" s="611"/>
      <c r="B235" s="614"/>
      <c r="C235" s="598"/>
      <c r="D235" s="578"/>
      <c r="E235" s="579"/>
      <c r="F235" s="621"/>
      <c r="G235" s="195" t="s">
        <v>239</v>
      </c>
      <c r="H235" s="312"/>
      <c r="I235" s="293"/>
      <c r="J235" s="383">
        <f t="shared" si="6"/>
        <v>0</v>
      </c>
      <c r="K235" s="581"/>
      <c r="L235" s="581"/>
      <c r="M235" s="581"/>
      <c r="N235" s="584"/>
      <c r="O235" s="848"/>
      <c r="R235" s="20"/>
    </row>
    <row r="236" spans="1:18" ht="29.25" customHeight="1" x14ac:dyDescent="0.4">
      <c r="A236" s="611"/>
      <c r="B236" s="614"/>
      <c r="C236" s="598" t="s">
        <v>230</v>
      </c>
      <c r="D236" s="578" t="s">
        <v>235</v>
      </c>
      <c r="E236" s="579" t="s">
        <v>6</v>
      </c>
      <c r="F236" s="621" t="s">
        <v>7</v>
      </c>
      <c r="G236" s="165" t="s">
        <v>313</v>
      </c>
      <c r="H236" s="297"/>
      <c r="I236" s="291"/>
      <c r="J236" s="368">
        <f t="shared" si="6"/>
        <v>0</v>
      </c>
      <c r="K236" s="581" t="e">
        <f>ROUND(AVERAGE(H236:H239),2)</f>
        <v>#DIV/0!</v>
      </c>
      <c r="L236" s="581" t="e">
        <f>ROUND(AVERAGE(I236:I239),2)</f>
        <v>#DIV/0!</v>
      </c>
      <c r="M236" s="581" t="e">
        <f>ROUND(AVERAGE(K236:L239),2)</f>
        <v>#DIV/0!</v>
      </c>
      <c r="N236" s="584"/>
      <c r="O236" s="848"/>
      <c r="R236" s="20"/>
    </row>
    <row r="237" spans="1:18" ht="30" x14ac:dyDescent="0.4">
      <c r="A237" s="611"/>
      <c r="B237" s="614"/>
      <c r="C237" s="598"/>
      <c r="D237" s="578"/>
      <c r="E237" s="579"/>
      <c r="F237" s="621"/>
      <c r="G237" s="195" t="s">
        <v>105</v>
      </c>
      <c r="H237" s="287"/>
      <c r="I237" s="288"/>
      <c r="J237" s="369">
        <f t="shared" si="6"/>
        <v>0</v>
      </c>
      <c r="K237" s="581"/>
      <c r="L237" s="581"/>
      <c r="M237" s="581"/>
      <c r="N237" s="584"/>
      <c r="O237" s="848"/>
      <c r="R237" s="20"/>
    </row>
    <row r="238" spans="1:18" ht="24.75" customHeight="1" x14ac:dyDescent="0.4">
      <c r="A238" s="611"/>
      <c r="B238" s="614"/>
      <c r="C238" s="598"/>
      <c r="D238" s="578"/>
      <c r="E238" s="579"/>
      <c r="F238" s="621"/>
      <c r="G238" s="195" t="s">
        <v>240</v>
      </c>
      <c r="H238" s="287"/>
      <c r="I238" s="288"/>
      <c r="J238" s="369">
        <f t="shared" si="6"/>
        <v>0</v>
      </c>
      <c r="K238" s="581"/>
      <c r="L238" s="581"/>
      <c r="M238" s="581"/>
      <c r="N238" s="584"/>
      <c r="O238" s="848"/>
      <c r="R238" s="20"/>
    </row>
    <row r="239" spans="1:18" ht="30" x14ac:dyDescent="0.4">
      <c r="A239" s="611"/>
      <c r="B239" s="614"/>
      <c r="C239" s="598"/>
      <c r="D239" s="578"/>
      <c r="E239" s="579"/>
      <c r="F239" s="621"/>
      <c r="G239" s="188" t="s">
        <v>357</v>
      </c>
      <c r="H239" s="312"/>
      <c r="I239" s="293"/>
      <c r="J239" s="383">
        <f t="shared" si="6"/>
        <v>0</v>
      </c>
      <c r="K239" s="581"/>
      <c r="L239" s="581"/>
      <c r="M239" s="581"/>
      <c r="N239" s="584"/>
      <c r="O239" s="848"/>
      <c r="R239" s="20"/>
    </row>
    <row r="240" spans="1:18" ht="30" x14ac:dyDescent="0.4">
      <c r="A240" s="611"/>
      <c r="B240" s="614"/>
      <c r="C240" s="598" t="s">
        <v>231</v>
      </c>
      <c r="D240" s="578" t="s">
        <v>236</v>
      </c>
      <c r="E240" s="579" t="s">
        <v>6</v>
      </c>
      <c r="F240" s="579" t="s">
        <v>7</v>
      </c>
      <c r="G240" s="191" t="s">
        <v>105</v>
      </c>
      <c r="H240" s="291"/>
      <c r="I240" s="291"/>
      <c r="J240" s="368">
        <f t="shared" si="6"/>
        <v>0</v>
      </c>
      <c r="K240" s="581" t="e">
        <f>ROUND(AVERAGE(H240:H241),2)</f>
        <v>#DIV/0!</v>
      </c>
      <c r="L240" s="581" t="e">
        <f>ROUND(AVERAGE(I240:I241),2)</f>
        <v>#DIV/0!</v>
      </c>
      <c r="M240" s="581" t="e">
        <f>ROUND(AVERAGE(K240:L241),2)</f>
        <v>#DIV/0!</v>
      </c>
      <c r="N240" s="584"/>
      <c r="O240" s="848"/>
    </row>
    <row r="241" spans="1:15" ht="30.75" thickBot="1" x14ac:dyDescent="0.45">
      <c r="A241" s="612"/>
      <c r="B241" s="615"/>
      <c r="C241" s="616"/>
      <c r="D241" s="617"/>
      <c r="E241" s="618"/>
      <c r="F241" s="618"/>
      <c r="G241" s="203" t="s">
        <v>314</v>
      </c>
      <c r="H241" s="319"/>
      <c r="I241" s="319"/>
      <c r="J241" s="393">
        <f t="shared" si="6"/>
        <v>0</v>
      </c>
      <c r="K241" s="586"/>
      <c r="L241" s="586"/>
      <c r="M241" s="586"/>
      <c r="N241" s="585"/>
      <c r="O241" s="872"/>
    </row>
  </sheetData>
  <sheetProtection algorithmName="SHA-512" hashValue="f/CpJVXwfyJMend+ybqx6vN0bKVIL4VWDPtyaG5nomJydXTakiv1tBzMehTm3vfS1cUItSckRluVN4biul1Pzg==" saltValue="7zXfxpPsqppeuP2SF4k62A==" spinCount="100000" sheet="1" autoFilter="0"/>
  <autoFilter ref="A1:O241" xr:uid="{F6977018-8741-4A81-93CA-0A823A7C76B1}"/>
  <mergeCells count="582">
    <mergeCell ref="A230:A241"/>
    <mergeCell ref="B230:B241"/>
    <mergeCell ref="M240:M241"/>
    <mergeCell ref="C236:C239"/>
    <mergeCell ref="D236:D239"/>
    <mergeCell ref="E236:E239"/>
    <mergeCell ref="F236:F239"/>
    <mergeCell ref="K236:K239"/>
    <mergeCell ref="L236:L239"/>
    <mergeCell ref="C231:C232"/>
    <mergeCell ref="D231:D232"/>
    <mergeCell ref="E231:E232"/>
    <mergeCell ref="F231:F232"/>
    <mergeCell ref="K231:K232"/>
    <mergeCell ref="L231:L232"/>
    <mergeCell ref="M231:M232"/>
    <mergeCell ref="C233:C235"/>
    <mergeCell ref="F240:F241"/>
    <mergeCell ref="K240:K241"/>
    <mergeCell ref="L240:L241"/>
    <mergeCell ref="L233:L235"/>
    <mergeCell ref="M233:M235"/>
    <mergeCell ref="O233:O235"/>
    <mergeCell ref="M236:M239"/>
    <mergeCell ref="O236:O239"/>
    <mergeCell ref="C240:C241"/>
    <mergeCell ref="D240:D241"/>
    <mergeCell ref="E240:E241"/>
    <mergeCell ref="O240:O241"/>
    <mergeCell ref="N230:N241"/>
    <mergeCell ref="O231:O232"/>
    <mergeCell ref="D233:D235"/>
    <mergeCell ref="E233:E235"/>
    <mergeCell ref="F233:F235"/>
    <mergeCell ref="K233:K235"/>
    <mergeCell ref="M221:M225"/>
    <mergeCell ref="O221:O225"/>
    <mergeCell ref="C216:C220"/>
    <mergeCell ref="D216:D220"/>
    <mergeCell ref="E216:E220"/>
    <mergeCell ref="F216:F220"/>
    <mergeCell ref="K216:K220"/>
    <mergeCell ref="L216:L220"/>
    <mergeCell ref="M226:M229"/>
    <mergeCell ref="O226:O229"/>
    <mergeCell ref="C226:C229"/>
    <mergeCell ref="D226:D229"/>
    <mergeCell ref="E226:E229"/>
    <mergeCell ref="F226:F229"/>
    <mergeCell ref="K226:K229"/>
    <mergeCell ref="L226:L229"/>
    <mergeCell ref="M211:M215"/>
    <mergeCell ref="O211:O215"/>
    <mergeCell ref="C207:C210"/>
    <mergeCell ref="D207:D210"/>
    <mergeCell ref="E207:E210"/>
    <mergeCell ref="F207:F210"/>
    <mergeCell ref="K207:K210"/>
    <mergeCell ref="L207:L210"/>
    <mergeCell ref="M216:M220"/>
    <mergeCell ref="O216:O220"/>
    <mergeCell ref="M198:M199"/>
    <mergeCell ref="N198:N229"/>
    <mergeCell ref="O198:O199"/>
    <mergeCell ref="C200:C201"/>
    <mergeCell ref="D200:D201"/>
    <mergeCell ref="E200:E201"/>
    <mergeCell ref="F200:F201"/>
    <mergeCell ref="K200:K201"/>
    <mergeCell ref="L200:L201"/>
    <mergeCell ref="M200:M201"/>
    <mergeCell ref="O200:O201"/>
    <mergeCell ref="C202:C206"/>
    <mergeCell ref="D202:D206"/>
    <mergeCell ref="E202:E206"/>
    <mergeCell ref="F202:F206"/>
    <mergeCell ref="K202:K206"/>
    <mergeCell ref="L202:L206"/>
    <mergeCell ref="M202:M206"/>
    <mergeCell ref="O202:O206"/>
    <mergeCell ref="M207:M210"/>
    <mergeCell ref="O207:O210"/>
    <mergeCell ref="C211:C215"/>
    <mergeCell ref="D211:D215"/>
    <mergeCell ref="E211:E215"/>
    <mergeCell ref="A198:A229"/>
    <mergeCell ref="B198:B229"/>
    <mergeCell ref="C198:C199"/>
    <mergeCell ref="D198:D199"/>
    <mergeCell ref="E198:E199"/>
    <mergeCell ref="F198:F199"/>
    <mergeCell ref="K198:K199"/>
    <mergeCell ref="L198:L199"/>
    <mergeCell ref="C195:C197"/>
    <mergeCell ref="D195:D197"/>
    <mergeCell ref="E195:E197"/>
    <mergeCell ref="F195:F197"/>
    <mergeCell ref="K195:K197"/>
    <mergeCell ref="L195:L197"/>
    <mergeCell ref="F211:F215"/>
    <mergeCell ref="K211:K215"/>
    <mergeCell ref="L211:L215"/>
    <mergeCell ref="C221:C225"/>
    <mergeCell ref="D221:D225"/>
    <mergeCell ref="E221:E225"/>
    <mergeCell ref="F221:F225"/>
    <mergeCell ref="K221:K225"/>
    <mergeCell ref="L221:L225"/>
    <mergeCell ref="A172:A197"/>
    <mergeCell ref="M191:M194"/>
    <mergeCell ref="O191:O194"/>
    <mergeCell ref="C186:C190"/>
    <mergeCell ref="D186:D190"/>
    <mergeCell ref="E186:E190"/>
    <mergeCell ref="F186:F190"/>
    <mergeCell ref="K186:K190"/>
    <mergeCell ref="L186:L190"/>
    <mergeCell ref="M195:M197"/>
    <mergeCell ref="O195:O197"/>
    <mergeCell ref="M172:M173"/>
    <mergeCell ref="N172:N197"/>
    <mergeCell ref="O172:O173"/>
    <mergeCell ref="C174:C183"/>
    <mergeCell ref="D174:D183"/>
    <mergeCell ref="E174:E183"/>
    <mergeCell ref="F174:F183"/>
    <mergeCell ref="K174:K183"/>
    <mergeCell ref="L174:L183"/>
    <mergeCell ref="M174:M183"/>
    <mergeCell ref="O174:O183"/>
    <mergeCell ref="C184:C185"/>
    <mergeCell ref="D184:D185"/>
    <mergeCell ref="E184:E185"/>
    <mergeCell ref="F184:F185"/>
    <mergeCell ref="K184:K185"/>
    <mergeCell ref="L184:L185"/>
    <mergeCell ref="M184:M185"/>
    <mergeCell ref="O184:O185"/>
    <mergeCell ref="M186:M190"/>
    <mergeCell ref="O186:O190"/>
    <mergeCell ref="C191:C194"/>
    <mergeCell ref="D191:D194"/>
    <mergeCell ref="E191:E194"/>
    <mergeCell ref="B172:B197"/>
    <mergeCell ref="C172:C173"/>
    <mergeCell ref="D172:D173"/>
    <mergeCell ref="E172:E173"/>
    <mergeCell ref="F172:F173"/>
    <mergeCell ref="K172:K173"/>
    <mergeCell ref="L172:L173"/>
    <mergeCell ref="F191:F194"/>
    <mergeCell ref="K191:K194"/>
    <mergeCell ref="L191:L194"/>
    <mergeCell ref="O165:O166"/>
    <mergeCell ref="A165:A171"/>
    <mergeCell ref="B165:B171"/>
    <mergeCell ref="C165:C166"/>
    <mergeCell ref="D165:D166"/>
    <mergeCell ref="E165:E166"/>
    <mergeCell ref="F165:F166"/>
    <mergeCell ref="K165:K166"/>
    <mergeCell ref="L165:L166"/>
    <mergeCell ref="L161:L164"/>
    <mergeCell ref="C159:C160"/>
    <mergeCell ref="D159:D160"/>
    <mergeCell ref="E159:E160"/>
    <mergeCell ref="F159:F160"/>
    <mergeCell ref="K159:K160"/>
    <mergeCell ref="L159:L160"/>
    <mergeCell ref="M165:M166"/>
    <mergeCell ref="N165:N171"/>
    <mergeCell ref="L148:L150"/>
    <mergeCell ref="M148:M150"/>
    <mergeCell ref="N148:N164"/>
    <mergeCell ref="O148:O150"/>
    <mergeCell ref="C152:C153"/>
    <mergeCell ref="D152:D153"/>
    <mergeCell ref="E152:E153"/>
    <mergeCell ref="F152:F153"/>
    <mergeCell ref="K152:K153"/>
    <mergeCell ref="L152:L153"/>
    <mergeCell ref="M152:M153"/>
    <mergeCell ref="M159:M160"/>
    <mergeCell ref="O159:O160"/>
    <mergeCell ref="M161:M164"/>
    <mergeCell ref="O161:O164"/>
    <mergeCell ref="O152:O153"/>
    <mergeCell ref="C154:C158"/>
    <mergeCell ref="D154:D158"/>
    <mergeCell ref="E154:E158"/>
    <mergeCell ref="F154:F158"/>
    <mergeCell ref="K154:K158"/>
    <mergeCell ref="L154:L158"/>
    <mergeCell ref="M154:M158"/>
    <mergeCell ref="O154:O158"/>
    <mergeCell ref="A148:A164"/>
    <mergeCell ref="B148:B164"/>
    <mergeCell ref="C148:C150"/>
    <mergeCell ref="D148:D150"/>
    <mergeCell ref="E148:E150"/>
    <mergeCell ref="F148:F150"/>
    <mergeCell ref="A138:A147"/>
    <mergeCell ref="B138:B147"/>
    <mergeCell ref="K148:K150"/>
    <mergeCell ref="C161:C164"/>
    <mergeCell ref="D161:D164"/>
    <mergeCell ref="E161:E164"/>
    <mergeCell ref="F161:F164"/>
    <mergeCell ref="K161:K164"/>
    <mergeCell ref="C138:C139"/>
    <mergeCell ref="D138:D139"/>
    <mergeCell ref="E138:E139"/>
    <mergeCell ref="F138:F139"/>
    <mergeCell ref="F143:F144"/>
    <mergeCell ref="K143:K144"/>
    <mergeCell ref="C146:C147"/>
    <mergeCell ref="D146:D147"/>
    <mergeCell ref="E146:E147"/>
    <mergeCell ref="F146:F147"/>
    <mergeCell ref="L143:L144"/>
    <mergeCell ref="M143:M144"/>
    <mergeCell ref="O143:O144"/>
    <mergeCell ref="K138:K139"/>
    <mergeCell ref="L138:L139"/>
    <mergeCell ref="M138:M139"/>
    <mergeCell ref="N138:N147"/>
    <mergeCell ref="O138:O139"/>
    <mergeCell ref="K146:K147"/>
    <mergeCell ref="L146:L147"/>
    <mergeCell ref="M146:M147"/>
    <mergeCell ref="O146:O147"/>
    <mergeCell ref="L140:L141"/>
    <mergeCell ref="M140:M141"/>
    <mergeCell ref="O140:O141"/>
    <mergeCell ref="C143:C144"/>
    <mergeCell ref="D143:D144"/>
    <mergeCell ref="E143:E144"/>
    <mergeCell ref="C140:C141"/>
    <mergeCell ref="D140:D141"/>
    <mergeCell ref="E140:E141"/>
    <mergeCell ref="F140:F141"/>
    <mergeCell ref="K140:K141"/>
    <mergeCell ref="C136:C137"/>
    <mergeCell ref="D136:D137"/>
    <mergeCell ref="E136:E137"/>
    <mergeCell ref="F136:F137"/>
    <mergeCell ref="K136:K137"/>
    <mergeCell ref="L136:L137"/>
    <mergeCell ref="M136:M137"/>
    <mergeCell ref="O136:O137"/>
    <mergeCell ref="E129:E132"/>
    <mergeCell ref="F129:F132"/>
    <mergeCell ref="K129:K132"/>
    <mergeCell ref="L129:L132"/>
    <mergeCell ref="M129:M132"/>
    <mergeCell ref="O129:O132"/>
    <mergeCell ref="O116:O117"/>
    <mergeCell ref="M120:M122"/>
    <mergeCell ref="O120:O122"/>
    <mergeCell ref="A123:A137"/>
    <mergeCell ref="B123:B137"/>
    <mergeCell ref="C123:C128"/>
    <mergeCell ref="D123:D128"/>
    <mergeCell ref="E123:E128"/>
    <mergeCell ref="F123:F128"/>
    <mergeCell ref="K123:K128"/>
    <mergeCell ref="L123:L128"/>
    <mergeCell ref="C120:C122"/>
    <mergeCell ref="D120:D122"/>
    <mergeCell ref="E120:E122"/>
    <mergeCell ref="F120:F122"/>
    <mergeCell ref="K120:K122"/>
    <mergeCell ref="L120:L122"/>
    <mergeCell ref="M123:M128"/>
    <mergeCell ref="N123:N137"/>
    <mergeCell ref="O123:O128"/>
    <mergeCell ref="C129:C132"/>
    <mergeCell ref="D129:D132"/>
    <mergeCell ref="A115:A122"/>
    <mergeCell ref="B115:B122"/>
    <mergeCell ref="N115:N122"/>
    <mergeCell ref="C116:C117"/>
    <mergeCell ref="D116:D117"/>
    <mergeCell ref="E116:E117"/>
    <mergeCell ref="F116:F117"/>
    <mergeCell ref="K116:K117"/>
    <mergeCell ref="C112:C114"/>
    <mergeCell ref="D112:D114"/>
    <mergeCell ref="E112:E114"/>
    <mergeCell ref="F112:F114"/>
    <mergeCell ref="K112:K114"/>
    <mergeCell ref="L112:L114"/>
    <mergeCell ref="L116:L117"/>
    <mergeCell ref="M116:M117"/>
    <mergeCell ref="M112:M114"/>
    <mergeCell ref="L108:L110"/>
    <mergeCell ref="M108:M110"/>
    <mergeCell ref="O108:O110"/>
    <mergeCell ref="C105:C107"/>
    <mergeCell ref="D105:D107"/>
    <mergeCell ref="E105:E107"/>
    <mergeCell ref="F105:F107"/>
    <mergeCell ref="K105:K107"/>
    <mergeCell ref="L105:L107"/>
    <mergeCell ref="O112:O114"/>
    <mergeCell ref="M98:M102"/>
    <mergeCell ref="O98:O102"/>
    <mergeCell ref="C103:C104"/>
    <mergeCell ref="D103:D104"/>
    <mergeCell ref="E103:E104"/>
    <mergeCell ref="F103:F104"/>
    <mergeCell ref="K103:K104"/>
    <mergeCell ref="L103:L104"/>
    <mergeCell ref="M103:M104"/>
    <mergeCell ref="O103:O104"/>
    <mergeCell ref="C98:C102"/>
    <mergeCell ref="D98:D102"/>
    <mergeCell ref="E98:E102"/>
    <mergeCell ref="F98:F102"/>
    <mergeCell ref="K98:K102"/>
    <mergeCell ref="L98:L102"/>
    <mergeCell ref="M105:M107"/>
    <mergeCell ref="O105:O107"/>
    <mergeCell ref="C108:C110"/>
    <mergeCell ref="D108:D110"/>
    <mergeCell ref="E108:E110"/>
    <mergeCell ref="F108:F110"/>
    <mergeCell ref="K108:K110"/>
    <mergeCell ref="M90:M94"/>
    <mergeCell ref="O90:O94"/>
    <mergeCell ref="C95:C97"/>
    <mergeCell ref="D95:D97"/>
    <mergeCell ref="E95:E97"/>
    <mergeCell ref="F95:F97"/>
    <mergeCell ref="K95:K97"/>
    <mergeCell ref="L95:L97"/>
    <mergeCell ref="M95:M97"/>
    <mergeCell ref="O95:O97"/>
    <mergeCell ref="C90:C94"/>
    <mergeCell ref="D90:D94"/>
    <mergeCell ref="E90:E94"/>
    <mergeCell ref="F90:F94"/>
    <mergeCell ref="K90:K94"/>
    <mergeCell ref="L90:L94"/>
    <mergeCell ref="L85:L86"/>
    <mergeCell ref="M85:M86"/>
    <mergeCell ref="O85:O86"/>
    <mergeCell ref="C87:C89"/>
    <mergeCell ref="D87:D89"/>
    <mergeCell ref="E87:E89"/>
    <mergeCell ref="F87:F89"/>
    <mergeCell ref="K87:K89"/>
    <mergeCell ref="L87:L89"/>
    <mergeCell ref="M87:M89"/>
    <mergeCell ref="O87:O89"/>
    <mergeCell ref="M79:M82"/>
    <mergeCell ref="O79:O82"/>
    <mergeCell ref="A83:A114"/>
    <mergeCell ref="B83:B114"/>
    <mergeCell ref="C83:C84"/>
    <mergeCell ref="D83:D84"/>
    <mergeCell ref="E83:E84"/>
    <mergeCell ref="F83:F84"/>
    <mergeCell ref="K83:K84"/>
    <mergeCell ref="L83:L84"/>
    <mergeCell ref="C79:C82"/>
    <mergeCell ref="D79:D82"/>
    <mergeCell ref="E79:E82"/>
    <mergeCell ref="F79:F82"/>
    <mergeCell ref="K79:K82"/>
    <mergeCell ref="L79:L82"/>
    <mergeCell ref="M83:M84"/>
    <mergeCell ref="N83:N114"/>
    <mergeCell ref="O83:O84"/>
    <mergeCell ref="C85:C86"/>
    <mergeCell ref="D85:D86"/>
    <mergeCell ref="E85:E86"/>
    <mergeCell ref="F85:F86"/>
    <mergeCell ref="K85:K86"/>
    <mergeCell ref="C76:C78"/>
    <mergeCell ref="D76:D78"/>
    <mergeCell ref="E76:E78"/>
    <mergeCell ref="F76:F78"/>
    <mergeCell ref="K76:K78"/>
    <mergeCell ref="L76:L78"/>
    <mergeCell ref="M76:M78"/>
    <mergeCell ref="O76:O78"/>
    <mergeCell ref="M71:M72"/>
    <mergeCell ref="O71:O72"/>
    <mergeCell ref="C73:C74"/>
    <mergeCell ref="D73:D74"/>
    <mergeCell ref="E73:E74"/>
    <mergeCell ref="F73:F74"/>
    <mergeCell ref="K73:K74"/>
    <mergeCell ref="L73:L74"/>
    <mergeCell ref="M73:M74"/>
    <mergeCell ref="O73:O74"/>
    <mergeCell ref="C71:C72"/>
    <mergeCell ref="D71:D72"/>
    <mergeCell ref="E71:E72"/>
    <mergeCell ref="F71:F72"/>
    <mergeCell ref="K71:K72"/>
    <mergeCell ref="L71:L72"/>
    <mergeCell ref="M65:M66"/>
    <mergeCell ref="O65:O66"/>
    <mergeCell ref="C67:C70"/>
    <mergeCell ref="D67:D70"/>
    <mergeCell ref="E67:E70"/>
    <mergeCell ref="F67:F70"/>
    <mergeCell ref="K67:K70"/>
    <mergeCell ref="L67:L70"/>
    <mergeCell ref="M67:M70"/>
    <mergeCell ref="O67:O70"/>
    <mergeCell ref="C65:C66"/>
    <mergeCell ref="D65:D66"/>
    <mergeCell ref="E65:E66"/>
    <mergeCell ref="F65:F66"/>
    <mergeCell ref="K65:K66"/>
    <mergeCell ref="L65:L66"/>
    <mergeCell ref="K57:K58"/>
    <mergeCell ref="L57:L58"/>
    <mergeCell ref="M57:M58"/>
    <mergeCell ref="K53:K56"/>
    <mergeCell ref="L53:L56"/>
    <mergeCell ref="M53:M56"/>
    <mergeCell ref="N53:N82"/>
    <mergeCell ref="O53:O56"/>
    <mergeCell ref="C59:C60"/>
    <mergeCell ref="D59:D60"/>
    <mergeCell ref="E59:E60"/>
    <mergeCell ref="F59:F60"/>
    <mergeCell ref="K59:K60"/>
    <mergeCell ref="O61:O63"/>
    <mergeCell ref="L59:L60"/>
    <mergeCell ref="M59:M60"/>
    <mergeCell ref="O59:O60"/>
    <mergeCell ref="C61:C63"/>
    <mergeCell ref="D61:D63"/>
    <mergeCell ref="E61:E63"/>
    <mergeCell ref="F61:F63"/>
    <mergeCell ref="K61:K63"/>
    <mergeCell ref="L61:L63"/>
    <mergeCell ref="M61:M63"/>
    <mergeCell ref="A53:A82"/>
    <mergeCell ref="B53:B82"/>
    <mergeCell ref="C53:C56"/>
    <mergeCell ref="D53:D56"/>
    <mergeCell ref="E53:E56"/>
    <mergeCell ref="F53:F56"/>
    <mergeCell ref="A38:A52"/>
    <mergeCell ref="B38:B52"/>
    <mergeCell ref="C57:C58"/>
    <mergeCell ref="D57:D58"/>
    <mergeCell ref="E57:E58"/>
    <mergeCell ref="F57:F58"/>
    <mergeCell ref="D45:D46"/>
    <mergeCell ref="E45:E46"/>
    <mergeCell ref="F45:F46"/>
    <mergeCell ref="C39:C42"/>
    <mergeCell ref="D39:D42"/>
    <mergeCell ref="E39:E42"/>
    <mergeCell ref="F39:F42"/>
    <mergeCell ref="C48:C50"/>
    <mergeCell ref="D48:D50"/>
    <mergeCell ref="E48:E50"/>
    <mergeCell ref="F48:F50"/>
    <mergeCell ref="C43:C44"/>
    <mergeCell ref="K45:K46"/>
    <mergeCell ref="L45:L46"/>
    <mergeCell ref="M45:M46"/>
    <mergeCell ref="O45:O46"/>
    <mergeCell ref="K48:K50"/>
    <mergeCell ref="L48:L50"/>
    <mergeCell ref="M48:M50"/>
    <mergeCell ref="O48:O50"/>
    <mergeCell ref="M34:M36"/>
    <mergeCell ref="O34:O36"/>
    <mergeCell ref="N38:N52"/>
    <mergeCell ref="K39:K42"/>
    <mergeCell ref="L39:L42"/>
    <mergeCell ref="M39:M42"/>
    <mergeCell ref="O39:O42"/>
    <mergeCell ref="L34:L36"/>
    <mergeCell ref="D43:D44"/>
    <mergeCell ref="E43:E44"/>
    <mergeCell ref="F43:F44"/>
    <mergeCell ref="K43:K44"/>
    <mergeCell ref="L43:L44"/>
    <mergeCell ref="M43:M44"/>
    <mergeCell ref="O43:O44"/>
    <mergeCell ref="C45:C46"/>
    <mergeCell ref="M21:M23"/>
    <mergeCell ref="N21:N37"/>
    <mergeCell ref="O21:O23"/>
    <mergeCell ref="C25:C26"/>
    <mergeCell ref="D25:D26"/>
    <mergeCell ref="E25:E26"/>
    <mergeCell ref="F25:F26"/>
    <mergeCell ref="K25:K26"/>
    <mergeCell ref="L25:L26"/>
    <mergeCell ref="M25:M26"/>
    <mergeCell ref="O25:O26"/>
    <mergeCell ref="M27:M29"/>
    <mergeCell ref="O27:O29"/>
    <mergeCell ref="C31:C32"/>
    <mergeCell ref="D31:D32"/>
    <mergeCell ref="E31:E32"/>
    <mergeCell ref="A21:A37"/>
    <mergeCell ref="B21:B37"/>
    <mergeCell ref="C21:C23"/>
    <mergeCell ref="D21:D23"/>
    <mergeCell ref="E21:E23"/>
    <mergeCell ref="F21:F23"/>
    <mergeCell ref="K21:K23"/>
    <mergeCell ref="L21:L23"/>
    <mergeCell ref="F31:F32"/>
    <mergeCell ref="K31:K32"/>
    <mergeCell ref="L31:L32"/>
    <mergeCell ref="C34:C36"/>
    <mergeCell ref="D34:D36"/>
    <mergeCell ref="E34:E36"/>
    <mergeCell ref="F34:F36"/>
    <mergeCell ref="K34:K36"/>
    <mergeCell ref="C18:C20"/>
    <mergeCell ref="D18:D20"/>
    <mergeCell ref="E18:E20"/>
    <mergeCell ref="M31:M32"/>
    <mergeCell ref="O31:O32"/>
    <mergeCell ref="C27:C29"/>
    <mergeCell ref="D27:D29"/>
    <mergeCell ref="E27:E29"/>
    <mergeCell ref="F27:F29"/>
    <mergeCell ref="K27:K29"/>
    <mergeCell ref="L27:L29"/>
    <mergeCell ref="F2:F3"/>
    <mergeCell ref="E6:E7"/>
    <mergeCell ref="M6:M7"/>
    <mergeCell ref="M18:M20"/>
    <mergeCell ref="O18:O20"/>
    <mergeCell ref="A2:A20"/>
    <mergeCell ref="B2:B20"/>
    <mergeCell ref="K14:K16"/>
    <mergeCell ref="L14:L16"/>
    <mergeCell ref="F6:F7"/>
    <mergeCell ref="K6:K7"/>
    <mergeCell ref="L6:L7"/>
    <mergeCell ref="K2:K3"/>
    <mergeCell ref="L2:L3"/>
    <mergeCell ref="C8:C9"/>
    <mergeCell ref="D8:D9"/>
    <mergeCell ref="E8:E9"/>
    <mergeCell ref="F8:F9"/>
    <mergeCell ref="K8:K9"/>
    <mergeCell ref="L8:L9"/>
    <mergeCell ref="M8:M9"/>
    <mergeCell ref="E4:E5"/>
    <mergeCell ref="F4:F5"/>
    <mergeCell ref="K4:K5"/>
    <mergeCell ref="O6:O7"/>
    <mergeCell ref="O8:O9"/>
    <mergeCell ref="M14:M16"/>
    <mergeCell ref="O14:O16"/>
    <mergeCell ref="M2:M3"/>
    <mergeCell ref="N2:N20"/>
    <mergeCell ref="O2:O3"/>
    <mergeCell ref="C14:C16"/>
    <mergeCell ref="D14:D16"/>
    <mergeCell ref="E14:E16"/>
    <mergeCell ref="F14:F16"/>
    <mergeCell ref="L4:L5"/>
    <mergeCell ref="M4:M5"/>
    <mergeCell ref="O4:O5"/>
    <mergeCell ref="C6:C7"/>
    <mergeCell ref="D6:D7"/>
    <mergeCell ref="C4:C5"/>
    <mergeCell ref="D4:D5"/>
    <mergeCell ref="F18:F20"/>
    <mergeCell ref="K18:K20"/>
    <mergeCell ref="L18:L20"/>
    <mergeCell ref="C2:C3"/>
    <mergeCell ref="D2:D3"/>
    <mergeCell ref="E2:E3"/>
  </mergeCells>
  <conditionalFormatting sqref="C18:M20">
    <cfRule type="expression" dxfId="700" priority="632">
      <formula>$F$18="NE"</formula>
    </cfRule>
  </conditionalFormatting>
  <conditionalFormatting sqref="C51:M51">
    <cfRule type="expression" dxfId="699" priority="528">
      <formula>$F$51="NE"</formula>
    </cfRule>
  </conditionalFormatting>
  <conditionalFormatting sqref="C76:M78">
    <cfRule type="expression" dxfId="698" priority="457">
      <formula>$F$76="NE"</formula>
    </cfRule>
  </conditionalFormatting>
  <conditionalFormatting sqref="G2:J2">
    <cfRule type="expression" dxfId="697" priority="680">
      <formula>$J$2&lt;4</formula>
    </cfRule>
    <cfRule type="expression" dxfId="696" priority="681">
      <formula>$J$2&gt;=4</formula>
    </cfRule>
  </conditionalFormatting>
  <conditionalFormatting sqref="G4:J4">
    <cfRule type="expression" dxfId="695" priority="676">
      <formula>$J$4&lt;4</formula>
    </cfRule>
    <cfRule type="expression" dxfId="694" priority="677">
      <formula>$J$4&gt;=4</formula>
    </cfRule>
  </conditionalFormatting>
  <conditionalFormatting sqref="G5:J5">
    <cfRule type="expression" dxfId="693" priority="674">
      <formula>$J$5&lt;4</formula>
    </cfRule>
    <cfRule type="expression" dxfId="692" priority="675">
      <formula>$J$5&gt;=4</formula>
    </cfRule>
  </conditionalFormatting>
  <conditionalFormatting sqref="C4:F5 K4:M5">
    <cfRule type="expression" dxfId="691" priority="672">
      <formula>OR($J$4&lt;4,$J$5&lt;4,$K$4&lt;=4,$L$4&lt;=4,$M$4&lt;=4)</formula>
    </cfRule>
    <cfRule type="expression" dxfId="690" priority="673">
      <formula>AND($J$4&gt;=4,$J$5&gt;=4,$K$4&gt;4,$L$4&gt;4,$M$4&gt;4)</formula>
    </cfRule>
  </conditionalFormatting>
  <conditionalFormatting sqref="G8:J8">
    <cfRule type="expression" dxfId="689" priority="666">
      <formula>$J$8&lt;4</formula>
    </cfRule>
    <cfRule type="expression" dxfId="688" priority="667">
      <formula>$J$8&gt;=4</formula>
    </cfRule>
  </conditionalFormatting>
  <conditionalFormatting sqref="G9:J9">
    <cfRule type="expression" dxfId="687" priority="664">
      <formula>$J$9&lt;4</formula>
    </cfRule>
    <cfRule type="expression" dxfId="686" priority="665">
      <formula>$J$9&gt;=4</formula>
    </cfRule>
  </conditionalFormatting>
  <conditionalFormatting sqref="C8:F9 K8:M9">
    <cfRule type="expression" dxfId="685" priority="662">
      <formula>OR($J$8&lt;4,$J$9&lt;4,$K$8&lt;4.5,$L$8&lt;4.5,$M$8&lt;4.5)</formula>
    </cfRule>
    <cfRule type="expression" dxfId="684" priority="663">
      <formula>AND($J$8&gt;=4,$J$9&gt;=4,$K$8&gt;=4.5,$L$8&gt;=4.5,$M$8&gt;=4.5)</formula>
    </cfRule>
  </conditionalFormatting>
  <conditionalFormatting sqref="G10:J10">
    <cfRule type="expression" dxfId="683" priority="660">
      <formula>$J$10&lt;4</formula>
    </cfRule>
    <cfRule type="expression" dxfId="682" priority="661">
      <formula>$J$10&gt;=4</formula>
    </cfRule>
  </conditionalFormatting>
  <conditionalFormatting sqref="C10:F10 K10:M10">
    <cfRule type="expression" dxfId="681" priority="658">
      <formula>OR($J$10&lt;4,$K$10&lt;4,$L$10&lt;4,$M$10&lt;4)</formula>
    </cfRule>
    <cfRule type="expression" dxfId="680" priority="659">
      <formula>AND($J$10&gt;=4,$K$10&gt;=4,$L$10&gt;=4,$M$10&gt;=4)</formula>
    </cfRule>
  </conditionalFormatting>
  <conditionalFormatting sqref="G11:J11">
    <cfRule type="expression" dxfId="679" priority="656">
      <formula>$J$11&lt;5</formula>
    </cfRule>
    <cfRule type="expression" dxfId="678" priority="657">
      <formula>$J$11=5</formula>
    </cfRule>
  </conditionalFormatting>
  <conditionalFormatting sqref="G12:J12">
    <cfRule type="expression" dxfId="677" priority="654">
      <formula>$J$12&lt;4</formula>
    </cfRule>
    <cfRule type="expression" dxfId="676" priority="655">
      <formula>$J$12&gt;=4</formula>
    </cfRule>
  </conditionalFormatting>
  <conditionalFormatting sqref="K12:M12 C12:F12">
    <cfRule type="expression" dxfId="675" priority="652">
      <formula>OR($J$12&lt;4,$K$12&lt;4,$L$12&lt;4,$M$12&lt;4)</formula>
    </cfRule>
    <cfRule type="expression" dxfId="674" priority="653">
      <formula>AND($J$12&gt;=4,$K$12&gt;=4,$L$12&gt;=4,$M$12&gt;=4)</formula>
    </cfRule>
  </conditionalFormatting>
  <conditionalFormatting sqref="G13:J13">
    <cfRule type="expression" dxfId="673" priority="650">
      <formula>$J$13&lt;4</formula>
    </cfRule>
    <cfRule type="expression" dxfId="672" priority="651">
      <formula>$J$13&gt;=4</formula>
    </cfRule>
  </conditionalFormatting>
  <conditionalFormatting sqref="G14:J14">
    <cfRule type="expression" dxfId="671" priority="644">
      <formula>$J$14&lt;5</formula>
    </cfRule>
    <cfRule type="expression" dxfId="670" priority="649">
      <formula>$J$14=5</formula>
    </cfRule>
  </conditionalFormatting>
  <conditionalFormatting sqref="G15:J15">
    <cfRule type="expression" dxfId="669" priority="647">
      <formula>$J$15&lt;5</formula>
    </cfRule>
    <cfRule type="expression" dxfId="668" priority="648">
      <formula>$J$15=5</formula>
    </cfRule>
  </conditionalFormatting>
  <conditionalFormatting sqref="G16:J16">
    <cfRule type="expression" dxfId="667" priority="645">
      <formula>$J$16&lt;4</formula>
    </cfRule>
    <cfRule type="expression" dxfId="666" priority="646">
      <formula>$J$16&gt;=4</formula>
    </cfRule>
  </conditionalFormatting>
  <conditionalFormatting sqref="K14:M16 C14:F16">
    <cfRule type="expression" dxfId="665" priority="642">
      <formula>OR($J$14&lt;5,$J$15&lt;5,$J$16&lt;4,$K$14&lt;=4.5,$L$14&lt;=4.5,$M$14&lt;=4.5)</formula>
    </cfRule>
    <cfRule type="expression" dxfId="664" priority="643">
      <formula>AND($J$14=5,$J$15=5,$J$16&gt;=4,$K$14&gt;4.5,$L$14&gt;4.5,$M$14&gt;4.5)</formula>
    </cfRule>
  </conditionalFormatting>
  <conditionalFormatting sqref="G17:J17">
    <cfRule type="expression" dxfId="663" priority="640">
      <formula>$J$17&lt;4</formula>
    </cfRule>
    <cfRule type="expression" dxfId="662" priority="641">
      <formula>$J$17&gt;=4</formula>
    </cfRule>
  </conditionalFormatting>
  <conditionalFormatting sqref="G18:J18">
    <cfRule type="expression" dxfId="661" priority="639">
      <formula>$J$18&lt;4</formula>
    </cfRule>
    <cfRule type="expression" dxfId="660" priority="684">
      <formula>$J$18&gt;=4</formula>
    </cfRule>
  </conditionalFormatting>
  <conditionalFormatting sqref="G19:J19">
    <cfRule type="expression" dxfId="659" priority="637">
      <formula>$J$19&lt;4</formula>
    </cfRule>
    <cfRule type="expression" dxfId="658" priority="638">
      <formula>$J$19&gt;=4</formula>
    </cfRule>
  </conditionalFormatting>
  <conditionalFormatting sqref="G20:J20">
    <cfRule type="expression" dxfId="657" priority="635">
      <formula>$J$20&lt;3</formula>
    </cfRule>
    <cfRule type="expression" dxfId="656" priority="636">
      <formula>$J$20&gt;=3</formula>
    </cfRule>
  </conditionalFormatting>
  <conditionalFormatting sqref="K18:M20 C18:F20">
    <cfRule type="expression" dxfId="655" priority="633">
      <formula>OR($J$18&lt;4,$J$19&lt;4,$J$20&lt;3,$K$18&lt;4,$L$18&lt;4,$M$18&lt;4)</formula>
    </cfRule>
    <cfRule type="expression" dxfId="654" priority="634">
      <formula>AND($J$18&gt;=4,$J$19&gt;=4,$J$20&gt;=3,$K$18&gt;=4,$L$18&gt;=4,$M$18&gt;=4)</formula>
    </cfRule>
  </conditionalFormatting>
  <conditionalFormatting sqref="G21:J21">
    <cfRule type="expression" dxfId="653" priority="630">
      <formula>$J$21&lt;4</formula>
    </cfRule>
    <cfRule type="expression" dxfId="652" priority="631">
      <formula>$J$21&gt;=4</formula>
    </cfRule>
  </conditionalFormatting>
  <conditionalFormatting sqref="G22:J22">
    <cfRule type="expression" dxfId="651" priority="628">
      <formula>$J$22&lt;4</formula>
    </cfRule>
    <cfRule type="expression" dxfId="650" priority="629">
      <formula>$J$22&gt;=4</formula>
    </cfRule>
  </conditionalFormatting>
  <conditionalFormatting sqref="G23:J23">
    <cfRule type="expression" dxfId="649" priority="626">
      <formula>$J$23&lt;4</formula>
    </cfRule>
    <cfRule type="expression" dxfId="648" priority="627">
      <formula>$J$23&gt;=4</formula>
    </cfRule>
  </conditionalFormatting>
  <conditionalFormatting sqref="G24:J24">
    <cfRule type="expression" dxfId="647" priority="620">
      <formula>$J$24&gt;=4</formula>
    </cfRule>
    <cfRule type="expression" dxfId="646" priority="621">
      <formula>$J$24&lt;4</formula>
    </cfRule>
  </conditionalFormatting>
  <conditionalFormatting sqref="G25:J25">
    <cfRule type="expression" dxfId="645" priority="614">
      <formula>$J$25&lt;4</formula>
    </cfRule>
    <cfRule type="expression" dxfId="644" priority="615">
      <formula>$J$25&gt;=4</formula>
    </cfRule>
  </conditionalFormatting>
  <conditionalFormatting sqref="G26:J26">
    <cfRule type="expression" dxfId="643" priority="612">
      <formula>$J$26&lt;4</formula>
    </cfRule>
    <cfRule type="expression" dxfId="642" priority="613">
      <formula>$J$26&gt;=4</formula>
    </cfRule>
  </conditionalFormatting>
  <conditionalFormatting sqref="K25:M26 C25:F26">
    <cfRule type="expression" dxfId="641" priority="610">
      <formula>OR($J$25&lt;4,$J$26&lt;4,$K$25&lt;4,$L$25&lt;4,$M$25&lt;4)</formula>
    </cfRule>
    <cfRule type="expression" dxfId="640" priority="611">
      <formula>AND($J$25&gt;=4,$J$26&gt;=4,$K$25&gt;=4,$L$25&gt;=4,$M$25&gt;=4)</formula>
    </cfRule>
  </conditionalFormatting>
  <conditionalFormatting sqref="G27:J27">
    <cfRule type="expression" dxfId="639" priority="608">
      <formula>$J$27&lt;4</formula>
    </cfRule>
    <cfRule type="expression" dxfId="638" priority="609">
      <formula>$J$27&gt;=4</formula>
    </cfRule>
  </conditionalFormatting>
  <conditionalFormatting sqref="G28:J28">
    <cfRule type="expression" dxfId="637" priority="606">
      <formula>$J$28&lt;4</formula>
    </cfRule>
    <cfRule type="expression" dxfId="636" priority="607">
      <formula>$J$28&gt;=4</formula>
    </cfRule>
  </conditionalFormatting>
  <conditionalFormatting sqref="G29:J29">
    <cfRule type="expression" dxfId="635" priority="604">
      <formula>$J$29&gt;=4</formula>
    </cfRule>
    <cfRule type="expression" dxfId="634" priority="605">
      <formula>$J$29&lt;4</formula>
    </cfRule>
  </conditionalFormatting>
  <conditionalFormatting sqref="K27:M29 C27:F29">
    <cfRule type="expression" dxfId="633" priority="602">
      <formula>OR($J$27&lt;4,$J$28&lt;4,$J$29&lt;4,$K$27&lt;=4,$L$27&lt;=4,$M$27&lt;=4)</formula>
    </cfRule>
    <cfRule type="expression" dxfId="632" priority="603">
      <formula>AND($J$27&gt;=4,$J$28&gt;=4,$J$29&gt;=4,$K$27&gt;4,$L$27&gt;4,$M$27&gt;4)</formula>
    </cfRule>
  </conditionalFormatting>
  <conditionalFormatting sqref="G30:J30">
    <cfRule type="expression" dxfId="631" priority="600">
      <formula>$J$30&lt;4</formula>
    </cfRule>
    <cfRule type="expression" dxfId="630" priority="601">
      <formula>$J$30&gt;=4</formula>
    </cfRule>
  </conditionalFormatting>
  <conditionalFormatting sqref="K30:M30 C30:F30">
    <cfRule type="expression" dxfId="629" priority="598">
      <formula>OR($J$30&lt;4,$K$30&lt;4,$L$30&lt;4,$M$30&lt;4)</formula>
    </cfRule>
    <cfRule type="expression" dxfId="628" priority="599">
      <formula>AND($J$30&gt;=4,$K$30&gt;=4,$L$30&gt;=4,$M$30&gt;=4)</formula>
    </cfRule>
  </conditionalFormatting>
  <conditionalFormatting sqref="G31:J31">
    <cfRule type="expression" dxfId="627" priority="596">
      <formula>$J$31&lt;4</formula>
    </cfRule>
    <cfRule type="expression" dxfId="626" priority="597">
      <formula>$J$31&gt;=4</formula>
    </cfRule>
  </conditionalFormatting>
  <conditionalFormatting sqref="G32:J32">
    <cfRule type="expression" dxfId="625" priority="594">
      <formula>$J$32&lt;4</formula>
    </cfRule>
    <cfRule type="expression" dxfId="624" priority="595">
      <formula>$J$32&gt;=4</formula>
    </cfRule>
  </conditionalFormatting>
  <conditionalFormatting sqref="K31:M32 C31:F32">
    <cfRule type="expression" dxfId="623" priority="592">
      <formula>OR($J$31&lt;4,$J$32&lt;4,$K$31&lt;4.5,$L$31&lt;4.5,$M$31&lt;4.5)</formula>
    </cfRule>
    <cfRule type="expression" dxfId="622" priority="593">
      <formula>AND($J$31&gt;=4,$J$32&gt;=4,$K$31&gt;=4.5,$L$31&gt;=4.5,$M$31&gt;=4.5)</formula>
    </cfRule>
  </conditionalFormatting>
  <conditionalFormatting sqref="G33:J33">
    <cfRule type="expression" dxfId="621" priority="590">
      <formula>$J$33&lt;4</formula>
    </cfRule>
    <cfRule type="expression" dxfId="620" priority="591">
      <formula>$J$33&gt;=4</formula>
    </cfRule>
  </conditionalFormatting>
  <conditionalFormatting sqref="G34:J34">
    <cfRule type="expression" dxfId="619" priority="584">
      <formula>$J$34&lt;5</formula>
    </cfRule>
    <cfRule type="expression" dxfId="618" priority="585">
      <formula>$J$34=5</formula>
    </cfRule>
  </conditionalFormatting>
  <conditionalFormatting sqref="G35:J35">
    <cfRule type="expression" dxfId="617" priority="582">
      <formula>$J$35&lt;4</formula>
    </cfRule>
    <cfRule type="expression" dxfId="616" priority="583">
      <formula>$J$35&gt;=4</formula>
    </cfRule>
  </conditionalFormatting>
  <conditionalFormatting sqref="G36:J36">
    <cfRule type="expression" dxfId="615" priority="580">
      <formula>$J$36&lt;4</formula>
    </cfRule>
    <cfRule type="expression" dxfId="614" priority="581">
      <formula>$J$36&gt;=4</formula>
    </cfRule>
  </conditionalFormatting>
  <conditionalFormatting sqref="K34:M36 C34:F36">
    <cfRule type="expression" dxfId="613" priority="578">
      <formula>OR($J$34&lt;5,$J$35&lt;4,$J$36&lt;4,$K$34&lt;=4,$L$34&lt;=4,$M$34&lt;=4)</formula>
    </cfRule>
    <cfRule type="expression" dxfId="612" priority="579">
      <formula>AND($J$34=5,$J$35&gt;=4,$J$36&gt;=4,$K$34&gt;4,$L$34&gt;4,$M$34&gt;4)</formula>
    </cfRule>
  </conditionalFormatting>
  <conditionalFormatting sqref="G37:J37">
    <cfRule type="expression" dxfId="611" priority="576">
      <formula>$J$37&lt;4</formula>
    </cfRule>
    <cfRule type="expression" dxfId="610" priority="577">
      <formula>$J$37&gt;=4</formula>
    </cfRule>
  </conditionalFormatting>
  <conditionalFormatting sqref="K37:M37 C37:F37">
    <cfRule type="expression" dxfId="609" priority="574">
      <formula>OR($J$37&lt;4,$K$37&lt;4,$L$37&lt;4,$M$37&lt;4)</formula>
    </cfRule>
    <cfRule type="expression" dxfId="608" priority="575">
      <formula>AND($J$37&gt;=4,$K$37&gt;=4,$L$37&gt;=4,$M$37&gt;=4)</formula>
    </cfRule>
  </conditionalFormatting>
  <conditionalFormatting sqref="G38:J38">
    <cfRule type="expression" dxfId="607" priority="572">
      <formula>$J$38&lt;4</formula>
    </cfRule>
    <cfRule type="expression" dxfId="606" priority="573">
      <formula>$J$38&gt;=4</formula>
    </cfRule>
  </conditionalFormatting>
  <conditionalFormatting sqref="G39:J39">
    <cfRule type="expression" dxfId="605" priority="566">
      <formula>$J$39&lt;4</formula>
    </cfRule>
    <cfRule type="expression" dxfId="604" priority="567">
      <formula>$J$39&gt;=4</formula>
    </cfRule>
  </conditionalFormatting>
  <conditionalFormatting sqref="G40:J40">
    <cfRule type="expression" dxfId="603" priority="564">
      <formula>$J$40&lt;4</formula>
    </cfRule>
    <cfRule type="expression" dxfId="602" priority="565">
      <formula>$J$40&gt;=4</formula>
    </cfRule>
  </conditionalFormatting>
  <conditionalFormatting sqref="G41:J41">
    <cfRule type="expression" dxfId="601" priority="562">
      <formula>$J$41&lt;4</formula>
    </cfRule>
    <cfRule type="expression" dxfId="600" priority="563">
      <formula>$J$41&gt;=4</formula>
    </cfRule>
  </conditionalFormatting>
  <conditionalFormatting sqref="G42:J42">
    <cfRule type="expression" dxfId="599" priority="560">
      <formula>$J$42&lt;4</formula>
    </cfRule>
    <cfRule type="expression" dxfId="598" priority="561">
      <formula>$J$42&gt;=4</formula>
    </cfRule>
  </conditionalFormatting>
  <conditionalFormatting sqref="K39:M42 C39:F42">
    <cfRule type="expression" dxfId="597" priority="558">
      <formula>OR($J$39&lt;4,$J$40&lt;4,$J$41&lt;4,$J$42&lt;4,$K$39&lt;=4,$L$39&lt;=4,$M$39&lt;=4)</formula>
    </cfRule>
    <cfRule type="expression" dxfId="596" priority="559">
      <formula>AND($J$39&gt;=4,$J$40&gt;=4,$J$41&gt;=4,$J$42&gt;=4,$K$39&gt;4,$L$39&gt;4,$M$39&gt;4)</formula>
    </cfRule>
  </conditionalFormatting>
  <conditionalFormatting sqref="G43:J43">
    <cfRule type="expression" dxfId="595" priority="556">
      <formula>$J$43&lt;4</formula>
    </cfRule>
    <cfRule type="expression" dxfId="594" priority="557">
      <formula>$J$43&gt;=4</formula>
    </cfRule>
  </conditionalFormatting>
  <conditionalFormatting sqref="G44:J44">
    <cfRule type="expression" dxfId="593" priority="554">
      <formula>$J$44&lt;4</formula>
    </cfRule>
    <cfRule type="expression" dxfId="592" priority="555">
      <formula>$J$44&gt;=4</formula>
    </cfRule>
  </conditionalFormatting>
  <conditionalFormatting sqref="K43:M44 C43:F44">
    <cfRule type="expression" dxfId="591" priority="552">
      <formula>OR($J$43&lt;4,$J$44&lt;4,$K$43&lt;4,$L$43&lt;4,$M$43&lt;4)</formula>
    </cfRule>
    <cfRule type="expression" dxfId="590" priority="553">
      <formula>AND($J$43&gt;=4,$J$44&gt;=4,$K$43&gt;=4,$L$43&gt;=4,$M$43&gt;=4)</formula>
    </cfRule>
  </conditionalFormatting>
  <conditionalFormatting sqref="G45:J45">
    <cfRule type="expression" dxfId="589" priority="550">
      <formula>$J$45&lt;4</formula>
    </cfRule>
    <cfRule type="expression" dxfId="588" priority="551">
      <formula>$J$45&gt;=4</formula>
    </cfRule>
  </conditionalFormatting>
  <conditionalFormatting sqref="G46:J46">
    <cfRule type="expression" dxfId="587" priority="548">
      <formula>$J$46&lt;4</formula>
    </cfRule>
    <cfRule type="expression" dxfId="586" priority="549">
      <formula>$J$46&gt;=4</formula>
    </cfRule>
  </conditionalFormatting>
  <conditionalFormatting sqref="G47:J47">
    <cfRule type="expression" dxfId="585" priority="542">
      <formula>$J$47&lt;4</formula>
    </cfRule>
    <cfRule type="expression" dxfId="584" priority="543">
      <formula>$J$47&gt;=4</formula>
    </cfRule>
  </conditionalFormatting>
  <conditionalFormatting sqref="K47:M47 C47:F47">
    <cfRule type="expression" dxfId="583" priority="540">
      <formula>OR($J$47&lt;4,$K$47&lt;4,$L$47&lt;4,$M$47&lt;4)</formula>
    </cfRule>
    <cfRule type="expression" dxfId="582" priority="541">
      <formula>AND($J$47&gt;=4,$K$47&gt;=4,$L$47&gt;=4,$M$47&gt;=4)</formula>
    </cfRule>
  </conditionalFormatting>
  <conditionalFormatting sqref="G48:J48">
    <cfRule type="expression" dxfId="581" priority="538">
      <formula>$J$48&lt;4</formula>
    </cfRule>
    <cfRule type="expression" dxfId="580" priority="539">
      <formula>$J$48&gt;=4</formula>
    </cfRule>
  </conditionalFormatting>
  <conditionalFormatting sqref="G49:J49">
    <cfRule type="expression" dxfId="579" priority="536">
      <formula>$J$49&lt;4</formula>
    </cfRule>
    <cfRule type="expression" dxfId="578" priority="537">
      <formula>$J$49&gt;=4</formula>
    </cfRule>
  </conditionalFormatting>
  <conditionalFormatting sqref="G50:J50">
    <cfRule type="expression" dxfId="577" priority="534">
      <formula>$J$50&lt;4</formula>
    </cfRule>
    <cfRule type="expression" dxfId="576" priority="535">
      <formula>$J$50&gt;=4</formula>
    </cfRule>
  </conditionalFormatting>
  <conditionalFormatting sqref="K48:M50 C48:F50">
    <cfRule type="expression" dxfId="575" priority="532">
      <formula>OR($J$48&lt;4,$J$49&lt;4,$J$50&lt;4,$K$48&lt;=4,$L$48&lt;=4,$M$48&lt;=4)</formula>
    </cfRule>
    <cfRule type="expression" dxfId="574" priority="533">
      <formula>AND($J$48&gt;=4,$J$49&gt;=4,$J$50&gt;=4,$K$48&gt;4,$L$48&gt;4,$M$48&gt;4)</formula>
    </cfRule>
  </conditionalFormatting>
  <conditionalFormatting sqref="G51:J51">
    <cfRule type="expression" dxfId="573" priority="531">
      <formula>$J$51&lt;4</formula>
    </cfRule>
    <cfRule type="expression" dxfId="572" priority="683">
      <formula>$J$51&gt;=4</formula>
    </cfRule>
  </conditionalFormatting>
  <conditionalFormatting sqref="K51:M51 C51:F51">
    <cfRule type="expression" dxfId="571" priority="529">
      <formula>OR($J$51&lt;4,$K$51&lt;4,$L$51&lt;4,$M$51&lt;4)</formula>
    </cfRule>
    <cfRule type="expression" dxfId="570" priority="530">
      <formula>AND($J$51&gt;=4,$K$51&gt;=4,$L$51&gt;=4,$M$51&gt;=4)</formula>
    </cfRule>
  </conditionalFormatting>
  <conditionalFormatting sqref="G52:J52">
    <cfRule type="expression" dxfId="569" priority="526">
      <formula>$J$52&lt;4</formula>
    </cfRule>
    <cfRule type="expression" dxfId="568" priority="527">
      <formula>$J$52&gt;=4</formula>
    </cfRule>
  </conditionalFormatting>
  <conditionalFormatting sqref="K52:M52 C52:F52">
    <cfRule type="expression" dxfId="567" priority="524">
      <formula>OR($J$52&lt;4,$K$52&lt;4,$L$52&lt;4,$M$52&lt;4)</formula>
    </cfRule>
    <cfRule type="expression" dxfId="566" priority="525">
      <formula>AND($J$52&gt;=4,$K$52&gt;=4,$L$52&gt;=4,$M$52&gt;=4)</formula>
    </cfRule>
  </conditionalFormatting>
  <conditionalFormatting sqref="G53:J53">
    <cfRule type="expression" dxfId="565" priority="522">
      <formula>$J$53&lt;4</formula>
    </cfRule>
    <cfRule type="expression" dxfId="564" priority="523">
      <formula>$J$53&gt;=4</formula>
    </cfRule>
  </conditionalFormatting>
  <conditionalFormatting sqref="G54:J54">
    <cfRule type="expression" dxfId="563" priority="520">
      <formula>$J$54&lt;4</formula>
    </cfRule>
    <cfRule type="expression" dxfId="562" priority="521">
      <formula>$J$54&gt;=4</formula>
    </cfRule>
  </conditionalFormatting>
  <conditionalFormatting sqref="G55:J55">
    <cfRule type="expression" dxfId="561" priority="518">
      <formula>$J$55&lt;4</formula>
    </cfRule>
    <cfRule type="expression" dxfId="560" priority="519">
      <formula>$J$55&gt;=4</formula>
    </cfRule>
  </conditionalFormatting>
  <conditionalFormatting sqref="G56:J56">
    <cfRule type="expression" dxfId="559" priority="516">
      <formula>$J$56&lt;4</formula>
    </cfRule>
    <cfRule type="expression" dxfId="558" priority="517">
      <formula>$J$56&gt;=4</formula>
    </cfRule>
  </conditionalFormatting>
  <conditionalFormatting sqref="C57:F57 K57:M57">
    <cfRule type="expression" dxfId="557" priority="512">
      <formula>OR($J$57&lt;4,$J$58&lt;4,$K$57&lt;4,$L$57&lt;4,$M$57&lt;4)</formula>
    </cfRule>
    <cfRule type="expression" dxfId="556" priority="513">
      <formula>AND($J$57&gt;=4,$J$58&gt;=4,$K$57&gt;=4,$L$57&gt;=4,$M$57&gt;=4)</formula>
    </cfRule>
  </conditionalFormatting>
  <conditionalFormatting sqref="G59:J59">
    <cfRule type="expression" dxfId="555" priority="510">
      <formula>$J$59&lt;4</formula>
    </cfRule>
    <cfRule type="expression" dxfId="554" priority="511">
      <formula>$J$59&gt;=4</formula>
    </cfRule>
  </conditionalFormatting>
  <conditionalFormatting sqref="G60:J60">
    <cfRule type="expression" dxfId="553" priority="506">
      <formula>$J$60&lt;4</formula>
    </cfRule>
    <cfRule type="expression" dxfId="552" priority="507">
      <formula>$J$60&gt;=4</formula>
    </cfRule>
  </conditionalFormatting>
  <conditionalFormatting sqref="G61:J61">
    <cfRule type="expression" dxfId="551" priority="504">
      <formula>$J$61&lt;4</formula>
    </cfRule>
    <cfRule type="expression" dxfId="550" priority="505">
      <formula>$J$61&gt;=4</formula>
    </cfRule>
  </conditionalFormatting>
  <conditionalFormatting sqref="G62:J62">
    <cfRule type="expression" dxfId="549" priority="502">
      <formula>$J$62&lt;4</formula>
    </cfRule>
    <cfRule type="expression" dxfId="548" priority="503">
      <formula>$J$62&gt;=4</formula>
    </cfRule>
  </conditionalFormatting>
  <conditionalFormatting sqref="G65:J65">
    <cfRule type="expression" dxfId="547" priority="492">
      <formula>$J$65&lt;4</formula>
    </cfRule>
    <cfRule type="expression" dxfId="546" priority="493">
      <formula>$J$65&gt;=4</formula>
    </cfRule>
  </conditionalFormatting>
  <conditionalFormatting sqref="G66:J66">
    <cfRule type="expression" dxfId="545" priority="490">
      <formula>$J$66&lt;4</formula>
    </cfRule>
    <cfRule type="expression" dxfId="544" priority="491">
      <formula>$J$66&gt;=4</formula>
    </cfRule>
  </conditionalFormatting>
  <conditionalFormatting sqref="K65:M66 C65:F66">
    <cfRule type="expression" dxfId="543" priority="488">
      <formula>OR($J$65&lt;4,$J$66&lt;4,$K$65&lt;=4,$L$65&lt;=4,$M$65&lt;=4)</formula>
    </cfRule>
    <cfRule type="expression" dxfId="542" priority="489">
      <formula>AND($J$65&gt;=4,$J$66&gt;=4,$K$65&gt;4,$L$65&gt;4,$M$65&gt;4)</formula>
    </cfRule>
  </conditionalFormatting>
  <conditionalFormatting sqref="G67:J67">
    <cfRule type="expression" dxfId="541" priority="486">
      <formula>$J$67&lt;4</formula>
    </cfRule>
    <cfRule type="expression" dxfId="540" priority="487">
      <formula>$J$67&gt;=4</formula>
    </cfRule>
  </conditionalFormatting>
  <conditionalFormatting sqref="G68:J68">
    <cfRule type="expression" dxfId="539" priority="484">
      <formula>$J$68&lt;4</formula>
    </cfRule>
    <cfRule type="expression" dxfId="538" priority="485">
      <formula>$J$68&gt;=4</formula>
    </cfRule>
  </conditionalFormatting>
  <conditionalFormatting sqref="G69:J69">
    <cfRule type="expression" dxfId="537" priority="482">
      <formula>$J$69&lt;4</formula>
    </cfRule>
    <cfRule type="expression" dxfId="536" priority="483">
      <formula>$J$69&gt;=4</formula>
    </cfRule>
  </conditionalFormatting>
  <conditionalFormatting sqref="G70:J70">
    <cfRule type="expression" dxfId="535" priority="480">
      <formula>$J$70&lt;4</formula>
    </cfRule>
    <cfRule type="expression" dxfId="534" priority="481">
      <formula>$J$70&gt;=4</formula>
    </cfRule>
  </conditionalFormatting>
  <conditionalFormatting sqref="K67:M70 C67:F70">
    <cfRule type="expression" dxfId="533" priority="478">
      <formula>OR($J$67&lt;4,$J$68&lt;4,$J$69&lt;4,$J$70&lt;4,$K$67&lt;=4,$L$67&lt;=4,$M$67&lt;=4)</formula>
    </cfRule>
    <cfRule type="expression" dxfId="532" priority="479">
      <formula>AND($J$67&gt;=4,$J$68&gt;=4,$J$69&gt;=4,$J$70&gt;=4,$K$67&gt;4,$L$67&gt;4,$M$67&gt;4)</formula>
    </cfRule>
  </conditionalFormatting>
  <conditionalFormatting sqref="G71:J71">
    <cfRule type="expression" dxfId="531" priority="476">
      <formula>$J$71&lt;4</formula>
    </cfRule>
    <cfRule type="expression" dxfId="530" priority="477">
      <formula>$J$71&gt;=4</formula>
    </cfRule>
  </conditionalFormatting>
  <conditionalFormatting sqref="G72:J72">
    <cfRule type="expression" dxfId="529" priority="474">
      <formula>$J$72&lt;5</formula>
    </cfRule>
    <cfRule type="expression" dxfId="528" priority="475">
      <formula>$J$72=5</formula>
    </cfRule>
  </conditionalFormatting>
  <conditionalFormatting sqref="K71:M72 C71:F72">
    <cfRule type="expression" dxfId="527" priority="472">
      <formula>OR($J$71&lt;4,$J$72&lt;5,$K$71&lt;4.5,$L$71&lt;4.5,$M$71&lt;4.5)</formula>
    </cfRule>
    <cfRule type="expression" dxfId="526" priority="473">
      <formula>AND($J$71&gt;=4,$J$72=5,$K$71&gt;=4.5,$L$71&gt;=4.5,$M$71&gt;=4.5)</formula>
    </cfRule>
  </conditionalFormatting>
  <conditionalFormatting sqref="G73:J73">
    <cfRule type="expression" dxfId="525" priority="470">
      <formula>$J$73&lt;4</formula>
    </cfRule>
    <cfRule type="expression" dxfId="524" priority="471">
      <formula>$J$73&gt;=4</formula>
    </cfRule>
  </conditionalFormatting>
  <conditionalFormatting sqref="G74:J74">
    <cfRule type="expression" dxfId="523" priority="468">
      <formula>$J$74&lt;4</formula>
    </cfRule>
    <cfRule type="expression" dxfId="522" priority="469">
      <formula>$J$74&gt;=4</formula>
    </cfRule>
  </conditionalFormatting>
  <conditionalFormatting sqref="G75:J75">
    <cfRule type="expression" dxfId="521" priority="466">
      <formula>$J$75&lt;4</formula>
    </cfRule>
    <cfRule type="expression" dxfId="520" priority="467">
      <formula>$J$75&gt;=4</formula>
    </cfRule>
  </conditionalFormatting>
  <conditionalFormatting sqref="G76:J76">
    <cfRule type="expression" dxfId="519" priority="464">
      <formula>$J$76&lt;5</formula>
    </cfRule>
    <cfRule type="expression" dxfId="518" priority="682">
      <formula>$J$76=5</formula>
    </cfRule>
  </conditionalFormatting>
  <conditionalFormatting sqref="G77:J77">
    <cfRule type="expression" dxfId="517" priority="462">
      <formula>$J$77&lt;4</formula>
    </cfRule>
    <cfRule type="expression" dxfId="516" priority="463">
      <formula>$J$77&gt;=4</formula>
    </cfRule>
  </conditionalFormatting>
  <conditionalFormatting sqref="G78:J78">
    <cfRule type="expression" dxfId="515" priority="460">
      <formula>$J$78&lt;4</formula>
    </cfRule>
    <cfRule type="expression" dxfId="514" priority="461">
      <formula>$J$78&gt;=4</formula>
    </cfRule>
  </conditionalFormatting>
  <conditionalFormatting sqref="K76:M78 C76:F78">
    <cfRule type="expression" dxfId="513" priority="458">
      <formula>OR($J$76&lt;5,$J$77&lt;4,$J$78&lt;4,$K$76&lt;=4,$L$76&lt;=4,$M$76&lt;=4)</formula>
    </cfRule>
    <cfRule type="expression" dxfId="512" priority="459">
      <formula>AND($J$76=5,$J$77&gt;=4,$J$78&gt;=4,$K$76&gt;4,$L$76&gt;4,$M$76&gt;4)</formula>
    </cfRule>
  </conditionalFormatting>
  <conditionalFormatting sqref="G79:J79">
    <cfRule type="expression" dxfId="511" priority="455">
      <formula>$J$79&lt;4</formula>
    </cfRule>
    <cfRule type="expression" dxfId="510" priority="456">
      <formula>$J$79&gt;=4</formula>
    </cfRule>
  </conditionalFormatting>
  <conditionalFormatting sqref="G80:J80">
    <cfRule type="expression" dxfId="509" priority="453">
      <formula>$J$80&lt;5</formula>
    </cfRule>
    <cfRule type="expression" dxfId="508" priority="454">
      <formula>$J$80=5</formula>
    </cfRule>
  </conditionalFormatting>
  <conditionalFormatting sqref="G81:J81">
    <cfRule type="expression" dxfId="507" priority="451">
      <formula>$J$81&lt;4</formula>
    </cfRule>
    <cfRule type="expression" dxfId="506" priority="452">
      <formula>$J$81&gt;=4</formula>
    </cfRule>
  </conditionalFormatting>
  <conditionalFormatting sqref="G82:J82">
    <cfRule type="expression" dxfId="505" priority="449">
      <formula>$J$82&lt;4</formula>
    </cfRule>
    <cfRule type="expression" dxfId="504" priority="450">
      <formula>$J$82&gt;=4</formula>
    </cfRule>
  </conditionalFormatting>
  <conditionalFormatting sqref="G83:J83">
    <cfRule type="expression" dxfId="503" priority="445">
      <formula>$J$83&lt;4</formula>
    </cfRule>
    <cfRule type="expression" dxfId="502" priority="446">
      <formula>$J$83&gt;=4</formula>
    </cfRule>
  </conditionalFormatting>
  <conditionalFormatting sqref="G84:J84">
    <cfRule type="expression" dxfId="501" priority="443">
      <formula>$J$84&lt;4</formula>
    </cfRule>
    <cfRule type="expression" dxfId="500" priority="444">
      <formula>$J$84&gt;=4</formula>
    </cfRule>
  </conditionalFormatting>
  <conditionalFormatting sqref="G85:J85">
    <cfRule type="expression" dxfId="499" priority="441">
      <formula>$J$85&lt;4</formula>
    </cfRule>
    <cfRule type="expression" dxfId="498" priority="442">
      <formula>$J$85&gt;=4</formula>
    </cfRule>
  </conditionalFormatting>
  <conditionalFormatting sqref="G86:J86">
    <cfRule type="expression" dxfId="497" priority="439">
      <formula>$J$86&lt;4</formula>
    </cfRule>
    <cfRule type="expression" dxfId="496" priority="440">
      <formula>$J$86&gt;=4</formula>
    </cfRule>
  </conditionalFormatting>
  <conditionalFormatting sqref="G87:J87">
    <cfRule type="expression" dxfId="495" priority="437">
      <formula>$J$87&lt;4</formula>
    </cfRule>
    <cfRule type="expression" dxfId="494" priority="438">
      <formula>$J$87&gt;=4</formula>
    </cfRule>
  </conditionalFormatting>
  <conditionalFormatting sqref="G88:J88">
    <cfRule type="expression" dxfId="493" priority="435">
      <formula>$J$88&lt;4</formula>
    </cfRule>
    <cfRule type="expression" dxfId="492" priority="436">
      <formula>$J$88&gt;=4</formula>
    </cfRule>
  </conditionalFormatting>
  <conditionalFormatting sqref="G89:J89">
    <cfRule type="expression" dxfId="491" priority="433">
      <formula>$J$89&lt;4</formula>
    </cfRule>
    <cfRule type="expression" dxfId="490" priority="434">
      <formula>$J$89&gt;=4</formula>
    </cfRule>
  </conditionalFormatting>
  <conditionalFormatting sqref="G90:J90">
    <cfRule type="expression" dxfId="489" priority="431">
      <formula>$J$90&lt;5</formula>
    </cfRule>
    <cfRule type="expression" dxfId="488" priority="432">
      <formula>$J$90=5</formula>
    </cfRule>
  </conditionalFormatting>
  <conditionalFormatting sqref="G91:J91">
    <cfRule type="expression" dxfId="487" priority="429">
      <formula>$J$91&lt;4</formula>
    </cfRule>
    <cfRule type="expression" dxfId="486" priority="430">
      <formula>$J$91&gt;=4</formula>
    </cfRule>
  </conditionalFormatting>
  <conditionalFormatting sqref="G92:J92">
    <cfRule type="expression" dxfId="485" priority="427">
      <formula>$J$92&lt;3</formula>
    </cfRule>
    <cfRule type="expression" dxfId="484" priority="428">
      <formula>$J$92&gt;=3</formula>
    </cfRule>
  </conditionalFormatting>
  <conditionalFormatting sqref="G93:J93">
    <cfRule type="expression" dxfId="483" priority="425">
      <formula>$J$93&lt;4</formula>
    </cfRule>
    <cfRule type="expression" dxfId="482" priority="426">
      <formula>$J$93&gt;=4</formula>
    </cfRule>
  </conditionalFormatting>
  <conditionalFormatting sqref="G94:J94">
    <cfRule type="expression" dxfId="481" priority="421">
      <formula>$J$94&lt;3</formula>
    </cfRule>
    <cfRule type="expression" dxfId="480" priority="422">
      <formula>$J$94&gt;=3</formula>
    </cfRule>
  </conditionalFormatting>
  <conditionalFormatting sqref="G95:J95">
    <cfRule type="expression" dxfId="479" priority="419">
      <formula>$J$95&lt;4</formula>
    </cfRule>
    <cfRule type="expression" dxfId="478" priority="420">
      <formula>$J$95&gt;=4</formula>
    </cfRule>
  </conditionalFormatting>
  <conditionalFormatting sqref="G96:J96">
    <cfRule type="expression" dxfId="477" priority="417">
      <formula>$J$96&gt;=4</formula>
    </cfRule>
    <cfRule type="expression" dxfId="476" priority="418">
      <formula>$J$96&lt;4</formula>
    </cfRule>
  </conditionalFormatting>
  <conditionalFormatting sqref="G97:J97">
    <cfRule type="expression" dxfId="475" priority="415">
      <formula>$J$97&lt;5</formula>
    </cfRule>
    <cfRule type="expression" dxfId="474" priority="416">
      <formula>$J$97=5</formula>
    </cfRule>
  </conditionalFormatting>
  <conditionalFormatting sqref="G98:J98">
    <cfRule type="expression" dxfId="473" priority="413">
      <formula>$J$98&lt;4</formula>
    </cfRule>
    <cfRule type="expression" dxfId="472" priority="414">
      <formula>$J$98&gt;=4</formula>
    </cfRule>
  </conditionalFormatting>
  <conditionalFormatting sqref="G99:J99">
    <cfRule type="expression" dxfId="471" priority="411">
      <formula>$J$99&lt;4</formula>
    </cfRule>
    <cfRule type="expression" dxfId="470" priority="412">
      <formula>$J$99&gt;=4</formula>
    </cfRule>
  </conditionalFormatting>
  <conditionalFormatting sqref="G100:J100">
    <cfRule type="expression" dxfId="469" priority="409">
      <formula>$J$100&lt;5</formula>
    </cfRule>
    <cfRule type="expression" dxfId="468" priority="410">
      <formula>$J$100&gt;=5</formula>
    </cfRule>
  </conditionalFormatting>
  <conditionalFormatting sqref="G101:J101">
    <cfRule type="expression" dxfId="467" priority="407">
      <formula>$J$101&lt;3</formula>
    </cfRule>
    <cfRule type="expression" dxfId="466" priority="408">
      <formula>$J$101&gt;=3</formula>
    </cfRule>
  </conditionalFormatting>
  <conditionalFormatting sqref="G102:J102">
    <cfRule type="expression" dxfId="465" priority="405">
      <formula>$J$102&lt;4</formula>
    </cfRule>
    <cfRule type="expression" dxfId="464" priority="406">
      <formula>$J$102&gt;=4</formula>
    </cfRule>
  </conditionalFormatting>
  <conditionalFormatting sqref="G103:J103">
    <cfRule type="expression" dxfId="463" priority="403">
      <formula>$J$103&lt;4</formula>
    </cfRule>
    <cfRule type="expression" dxfId="462" priority="404">
      <formula>$J$103&gt;=4</formula>
    </cfRule>
  </conditionalFormatting>
  <conditionalFormatting sqref="G104:J104">
    <cfRule type="expression" dxfId="461" priority="401">
      <formula>$J$104&lt;4</formula>
    </cfRule>
    <cfRule type="expression" dxfId="460" priority="402">
      <formula>$J$104&gt;=4</formula>
    </cfRule>
  </conditionalFormatting>
  <conditionalFormatting sqref="G105:J105">
    <cfRule type="expression" dxfId="459" priority="399">
      <formula>$J$105&lt;4</formula>
    </cfRule>
    <cfRule type="expression" dxfId="458" priority="400">
      <formula>$J$105&gt;=4</formula>
    </cfRule>
  </conditionalFormatting>
  <conditionalFormatting sqref="G106:J106">
    <cfRule type="expression" dxfId="457" priority="397">
      <formula>$J$106&lt;5</formula>
    </cfRule>
    <cfRule type="expression" dxfId="456" priority="398">
      <formula>$J$106=5</formula>
    </cfRule>
  </conditionalFormatting>
  <conditionalFormatting sqref="G107:J107">
    <cfRule type="expression" dxfId="455" priority="395">
      <formula>$J$107&lt;4</formula>
    </cfRule>
    <cfRule type="expression" dxfId="454" priority="396">
      <formula>$J$107&gt;=4</formula>
    </cfRule>
  </conditionalFormatting>
  <conditionalFormatting sqref="K105:M107 C105:F107">
    <cfRule type="expression" dxfId="453" priority="393">
      <formula>OR($J$105&lt;4,$J$106&lt;5,$J$107&lt;4,$K$105&lt;=4,$L$105&lt;=4,$M$105&lt;=4)</formula>
    </cfRule>
    <cfRule type="expression" dxfId="452" priority="394">
      <formula>AND($J$105&gt;=4,$J$106=5,$J$107&gt;=4,$K$105&gt;4,$L$105&gt;4,$M$105&gt;4)</formula>
    </cfRule>
  </conditionalFormatting>
  <conditionalFormatting sqref="G108:J108">
    <cfRule type="expression" dxfId="451" priority="391">
      <formula>$J$108&lt;4</formula>
    </cfRule>
    <cfRule type="expression" dxfId="450" priority="392">
      <formula>$J$108&gt;=4</formula>
    </cfRule>
  </conditionalFormatting>
  <conditionalFormatting sqref="G109:J109">
    <cfRule type="expression" dxfId="449" priority="389">
      <formula>$J$109&lt;4</formula>
    </cfRule>
    <cfRule type="expression" dxfId="448" priority="390">
      <formula>$J$109&gt;=4</formula>
    </cfRule>
  </conditionalFormatting>
  <conditionalFormatting sqref="G110:J110">
    <cfRule type="expression" dxfId="447" priority="385">
      <formula>$J$110&lt;4</formula>
    </cfRule>
    <cfRule type="expression" dxfId="446" priority="386">
      <formula>$J$110&gt;=4</formula>
    </cfRule>
  </conditionalFormatting>
  <conditionalFormatting sqref="G111:J111">
    <cfRule type="expression" dxfId="445" priority="381">
      <formula>$J$111&lt;4</formula>
    </cfRule>
    <cfRule type="expression" dxfId="444" priority="382">
      <formula>$J$111&gt;=4</formula>
    </cfRule>
  </conditionalFormatting>
  <conditionalFormatting sqref="G112:J112">
    <cfRule type="expression" dxfId="443" priority="379">
      <formula>$J$112&lt;5</formula>
    </cfRule>
    <cfRule type="expression" dxfId="442" priority="380">
      <formula>$J$112=5</formula>
    </cfRule>
  </conditionalFormatting>
  <conditionalFormatting sqref="G113:J113">
    <cfRule type="expression" dxfId="441" priority="377">
      <formula>$J$113&lt;4</formula>
    </cfRule>
    <cfRule type="expression" dxfId="440" priority="378">
      <formula>$J$113&gt;=4</formula>
    </cfRule>
  </conditionalFormatting>
  <conditionalFormatting sqref="G114:J114">
    <cfRule type="expression" dxfId="439" priority="375">
      <formula>$J$114&lt;4</formula>
    </cfRule>
    <cfRule type="expression" dxfId="438" priority="376">
      <formula>$J$114&gt;=4</formula>
    </cfRule>
  </conditionalFormatting>
  <conditionalFormatting sqref="K112:M114 C112:F114">
    <cfRule type="expression" dxfId="437" priority="373">
      <formula>OR($J$112&lt;5,$J$113&lt;4,$J$114&lt;4,$K$112&lt;=4,$L$112&lt;=4,$M$112&lt;=4)</formula>
    </cfRule>
    <cfRule type="expression" dxfId="436" priority="374">
      <formula>AND($J$112=5,$J$113&gt;=4,$J$114&gt;=4,$K$112&gt;4,$L$112&gt;4,$M$112&gt;4)</formula>
    </cfRule>
  </conditionalFormatting>
  <conditionalFormatting sqref="G115:J115">
    <cfRule type="expression" dxfId="435" priority="371">
      <formula>$J$115&lt;5</formula>
    </cfRule>
    <cfRule type="expression" dxfId="434" priority="372">
      <formula>$J$115=5</formula>
    </cfRule>
  </conditionalFormatting>
  <conditionalFormatting sqref="G116:J116">
    <cfRule type="expression" dxfId="433" priority="369">
      <formula>$J$116&lt;4</formula>
    </cfRule>
    <cfRule type="expression" dxfId="432" priority="370">
      <formula>$J$116&gt;=4</formula>
    </cfRule>
  </conditionalFormatting>
  <conditionalFormatting sqref="G117:J117">
    <cfRule type="expression" dxfId="431" priority="367">
      <formula>$J$117&lt;4</formula>
    </cfRule>
    <cfRule type="expression" dxfId="430" priority="368">
      <formula>$J$117&gt;=4</formula>
    </cfRule>
  </conditionalFormatting>
  <conditionalFormatting sqref="K116:M117 C116:F117">
    <cfRule type="expression" dxfId="429" priority="365">
      <formula>OR($J$116&lt;4,$J$117&lt;4,$K$116&lt;4,$L$116&lt;4,$M$116&lt;4)</formula>
    </cfRule>
    <cfRule type="expression" dxfId="428" priority="366">
      <formula>AND($J$116&gt;=4,$J$117&gt;=4,$K$116&gt;=4,$L$116&gt;=4,$M$116&gt;=4)</formula>
    </cfRule>
  </conditionalFormatting>
  <conditionalFormatting sqref="G118:J118">
    <cfRule type="expression" dxfId="427" priority="363">
      <formula>$J$118&lt;4</formula>
    </cfRule>
    <cfRule type="expression" dxfId="426" priority="364">
      <formula>$J$118&gt;=4</formula>
    </cfRule>
  </conditionalFormatting>
  <conditionalFormatting sqref="G119:J119">
    <cfRule type="expression" dxfId="425" priority="359">
      <formula>$J$119&lt;5</formula>
    </cfRule>
    <cfRule type="expression" dxfId="424" priority="360">
      <formula>$J$119=5</formula>
    </cfRule>
  </conditionalFormatting>
  <conditionalFormatting sqref="G120:J120">
    <cfRule type="expression" dxfId="423" priority="353">
      <formula>$J$120&lt;4</formula>
    </cfRule>
    <cfRule type="expression" dxfId="422" priority="354">
      <formula>$J$120&gt;=4</formula>
    </cfRule>
  </conditionalFormatting>
  <conditionalFormatting sqref="G121:J121">
    <cfRule type="expression" dxfId="421" priority="351">
      <formula>$J$121&lt;4</formula>
    </cfRule>
    <cfRule type="expression" dxfId="420" priority="352">
      <formula>$J$121&gt;=4</formula>
    </cfRule>
  </conditionalFormatting>
  <conditionalFormatting sqref="G122:J122">
    <cfRule type="expression" dxfId="419" priority="349">
      <formula>$J$122&lt;4</formula>
    </cfRule>
    <cfRule type="expression" dxfId="418" priority="350">
      <formula>$J$122&gt;=4</formula>
    </cfRule>
  </conditionalFormatting>
  <conditionalFormatting sqref="C120:F122 K120:M122">
    <cfRule type="expression" dxfId="417" priority="347">
      <formula>OR($J$120&lt;4,$J$121&lt;4,$J$122&lt;4,$K$120&lt;4,$L$120&lt;4,$M$120&lt;4)</formula>
    </cfRule>
    <cfRule type="expression" dxfId="416" priority="348">
      <formula>AND($J$120&gt;=4,$J$121&gt;=4,$J$122&gt;=4,$K$120&gt;=4,$L$120&gt;=4,$M$120&gt;=4)</formula>
    </cfRule>
  </conditionalFormatting>
  <conditionalFormatting sqref="G123:J123">
    <cfRule type="expression" dxfId="415" priority="345">
      <formula>$J$123&lt;4</formula>
    </cfRule>
    <cfRule type="expression" dxfId="414" priority="346">
      <formula>$J$123&gt;=4</formula>
    </cfRule>
  </conditionalFormatting>
  <conditionalFormatting sqref="G124:J124">
    <cfRule type="expression" dxfId="413" priority="343">
      <formula>$J$124&lt;4</formula>
    </cfRule>
    <cfRule type="expression" dxfId="412" priority="344">
      <formula>$J$124&gt;=4</formula>
    </cfRule>
  </conditionalFormatting>
  <conditionalFormatting sqref="G125:J125">
    <cfRule type="expression" dxfId="411" priority="341">
      <formula>$J$125&lt;4</formula>
    </cfRule>
    <cfRule type="expression" dxfId="410" priority="342">
      <formula>$J$125&gt;=4</formula>
    </cfRule>
  </conditionalFormatting>
  <conditionalFormatting sqref="G126:J126">
    <cfRule type="expression" dxfId="409" priority="339">
      <formula>$J$126&lt;4</formula>
    </cfRule>
    <cfRule type="expression" dxfId="408" priority="340">
      <formula>$J$126&gt;=4</formula>
    </cfRule>
  </conditionalFormatting>
  <conditionalFormatting sqref="G127:J127">
    <cfRule type="expression" dxfId="407" priority="337">
      <formula>$J$127&lt;5</formula>
    </cfRule>
    <cfRule type="expression" dxfId="406" priority="338">
      <formula>$J$127=5</formula>
    </cfRule>
  </conditionalFormatting>
  <conditionalFormatting sqref="G128:J128">
    <cfRule type="expression" dxfId="405" priority="335">
      <formula>$J$128&lt;4</formula>
    </cfRule>
    <cfRule type="expression" dxfId="404" priority="336">
      <formula>$J$128&gt;=4</formula>
    </cfRule>
  </conditionalFormatting>
  <conditionalFormatting sqref="G129:J129">
    <cfRule type="expression" dxfId="403" priority="333">
      <formula>$J$129&lt;4</formula>
    </cfRule>
    <cfRule type="expression" dxfId="402" priority="334">
      <formula>$J$129&gt;=4</formula>
    </cfRule>
  </conditionalFormatting>
  <conditionalFormatting sqref="G130:J130">
    <cfRule type="expression" dxfId="401" priority="331">
      <formula>$J$130&lt;5</formula>
    </cfRule>
    <cfRule type="expression" dxfId="400" priority="332">
      <formula>$J$130=5</formula>
    </cfRule>
  </conditionalFormatting>
  <conditionalFormatting sqref="G131:J131">
    <cfRule type="expression" dxfId="399" priority="329">
      <formula>$J$131&lt;5</formula>
    </cfRule>
    <cfRule type="expression" dxfId="398" priority="330">
      <formula>$J$131=5</formula>
    </cfRule>
  </conditionalFormatting>
  <conditionalFormatting sqref="G132:J132">
    <cfRule type="expression" dxfId="397" priority="327">
      <formula>$J$132&lt;4</formula>
    </cfRule>
    <cfRule type="expression" dxfId="396" priority="328">
      <formula>$J$132&gt;=4</formula>
    </cfRule>
  </conditionalFormatting>
  <conditionalFormatting sqref="G133:J133">
    <cfRule type="expression" dxfId="395" priority="325">
      <formula>$J$133&lt;5</formula>
    </cfRule>
    <cfRule type="expression" dxfId="394" priority="326">
      <formula>$J$133=5</formula>
    </cfRule>
  </conditionalFormatting>
  <conditionalFormatting sqref="C133:F133 K133:M133">
    <cfRule type="expression" dxfId="393" priority="323">
      <formula>OR($J$133&lt;5,$K$133&lt;5,$L$133&lt;5,$M$133&lt;5)</formula>
    </cfRule>
    <cfRule type="expression" dxfId="392" priority="324">
      <formula>AND($J$133=5,$K$133=5,$L$133=5,$M$133=5)</formula>
    </cfRule>
  </conditionalFormatting>
  <conditionalFormatting sqref="G134:J134">
    <cfRule type="expression" dxfId="391" priority="321">
      <formula>$J$134&lt;5</formula>
    </cfRule>
    <cfRule type="expression" dxfId="390" priority="322">
      <formula>$J$134=5</formula>
    </cfRule>
  </conditionalFormatting>
  <conditionalFormatting sqref="G135:J135">
    <cfRule type="expression" dxfId="389" priority="315">
      <formula>$J$135&lt;5</formula>
    </cfRule>
    <cfRule type="expression" dxfId="388" priority="316">
      <formula>$J$135=5</formula>
    </cfRule>
  </conditionalFormatting>
  <conditionalFormatting sqref="G136:J136">
    <cfRule type="expression" dxfId="387" priority="303">
      <formula>$J$136&lt;4</formula>
    </cfRule>
    <cfRule type="expression" dxfId="386" priority="308">
      <formula>$J$136&gt;=4</formula>
    </cfRule>
  </conditionalFormatting>
  <conditionalFormatting sqref="G137:J137">
    <cfRule type="expression" dxfId="385" priority="304">
      <formula>$J$137&lt;4</formula>
    </cfRule>
    <cfRule type="expression" dxfId="384" priority="307">
      <formula>$J$137&gt;=4</formula>
    </cfRule>
  </conditionalFormatting>
  <conditionalFormatting sqref="G138:J138">
    <cfRule type="expression" dxfId="383" priority="299">
      <formula>$J$138&lt;4</formula>
    </cfRule>
    <cfRule type="expression" dxfId="382" priority="300">
      <formula>$J$138&gt;=4</formula>
    </cfRule>
  </conditionalFormatting>
  <conditionalFormatting sqref="G139:J139">
    <cfRule type="expression" dxfId="381" priority="297">
      <formula>$J$139&lt;4</formula>
    </cfRule>
    <cfRule type="expression" dxfId="380" priority="298">
      <formula>$J$139&gt;=4</formula>
    </cfRule>
  </conditionalFormatting>
  <conditionalFormatting sqref="G140:J140">
    <cfRule type="expression" dxfId="379" priority="295">
      <formula>$J$140&lt;4</formula>
    </cfRule>
    <cfRule type="expression" dxfId="378" priority="296">
      <formula>$J$140&gt;=4</formula>
    </cfRule>
  </conditionalFormatting>
  <conditionalFormatting sqref="G141:J141">
    <cfRule type="expression" dxfId="377" priority="293">
      <formula>$J$141&lt;4</formula>
    </cfRule>
    <cfRule type="expression" dxfId="376" priority="294">
      <formula>$J$141&gt;=4</formula>
    </cfRule>
  </conditionalFormatting>
  <conditionalFormatting sqref="K140:M141 C140:F141">
    <cfRule type="expression" dxfId="375" priority="291">
      <formula>OR($J$140&lt;4,$J$141&lt;4,$K$140&lt;4,$L$140&lt;4,$M$140&lt;4)</formula>
    </cfRule>
    <cfRule type="expression" dxfId="374" priority="292">
      <formula>AND($J$140&gt;=4,$J$141&gt;=4,$K$140&gt;=4,$L$140&gt;=4,$M$140&gt;=4)</formula>
    </cfRule>
  </conditionalFormatting>
  <conditionalFormatting sqref="G142:J142">
    <cfRule type="expression" dxfId="373" priority="289">
      <formula>$J$142&lt;5</formula>
    </cfRule>
    <cfRule type="expression" dxfId="372" priority="290">
      <formula>$J$142=5</formula>
    </cfRule>
  </conditionalFormatting>
  <conditionalFormatting sqref="G143:J143">
    <cfRule type="expression" dxfId="371" priority="287">
      <formula>$J$143&lt;4</formula>
    </cfRule>
    <cfRule type="expression" dxfId="370" priority="288">
      <formula>$J$143&gt;=4</formula>
    </cfRule>
  </conditionalFormatting>
  <conditionalFormatting sqref="G144:J144">
    <cfRule type="expression" dxfId="369" priority="285">
      <formula>$J$144&lt;4</formula>
    </cfRule>
    <cfRule type="expression" dxfId="368" priority="286">
      <formula>$J$144&gt;=4</formula>
    </cfRule>
  </conditionalFormatting>
  <conditionalFormatting sqref="G145:J145">
    <cfRule type="expression" dxfId="367" priority="283">
      <formula>$J$145&lt;4</formula>
    </cfRule>
    <cfRule type="expression" dxfId="366" priority="284">
      <formula>$J$145&gt;=4</formula>
    </cfRule>
  </conditionalFormatting>
  <conditionalFormatting sqref="G146:J146">
    <cfRule type="expression" dxfId="365" priority="275">
      <formula>$J$146&lt;4</formula>
    </cfRule>
    <cfRule type="expression" dxfId="364" priority="276">
      <formula>$J$146&gt;=4</formula>
    </cfRule>
  </conditionalFormatting>
  <conditionalFormatting sqref="G147:J147">
    <cfRule type="expression" dxfId="363" priority="273">
      <formula>$J$147&gt;=4</formula>
    </cfRule>
    <cfRule type="expression" dxfId="362" priority="274">
      <formula>$J$147&lt;4</formula>
    </cfRule>
  </conditionalFormatting>
  <conditionalFormatting sqref="C135:M135">
    <cfRule type="expression" dxfId="361" priority="270">
      <formula>$F$135="NE"</formula>
    </cfRule>
  </conditionalFormatting>
  <conditionalFormatting sqref="C136:M137">
    <cfRule type="expression" dxfId="360" priority="269">
      <formula>$F$136="NE"</formula>
    </cfRule>
  </conditionalFormatting>
  <conditionalFormatting sqref="G148:J148">
    <cfRule type="expression" dxfId="359" priority="267">
      <formula>$J$148&lt;4</formula>
    </cfRule>
    <cfRule type="expression" dxfId="358" priority="268">
      <formula>$J$148&gt;=4</formula>
    </cfRule>
  </conditionalFormatting>
  <conditionalFormatting sqref="G149:J149">
    <cfRule type="expression" dxfId="357" priority="265">
      <formula>$J$149&lt;4</formula>
    </cfRule>
    <cfRule type="expression" dxfId="356" priority="266">
      <formula>$J$149&gt;=4</formula>
    </cfRule>
  </conditionalFormatting>
  <conditionalFormatting sqref="G150:J150">
    <cfRule type="expression" dxfId="355" priority="263">
      <formula>$J$150&lt;3</formula>
    </cfRule>
    <cfRule type="expression" dxfId="354" priority="264">
      <formula>$J$150&gt;=3</formula>
    </cfRule>
  </conditionalFormatting>
  <conditionalFormatting sqref="G151:J151">
    <cfRule type="expression" dxfId="353" priority="261">
      <formula>$J$151&lt;4</formula>
    </cfRule>
    <cfRule type="expression" dxfId="352" priority="262">
      <formula>$J$151&gt;=4</formula>
    </cfRule>
  </conditionalFormatting>
  <conditionalFormatting sqref="G152:J152">
    <cfRule type="expression" dxfId="351" priority="259">
      <formula>$J$152&lt;4</formula>
    </cfRule>
    <cfRule type="expression" dxfId="350" priority="260">
      <formula>$J$152&gt;=4</formula>
    </cfRule>
  </conditionalFormatting>
  <conditionalFormatting sqref="G153:J153">
    <cfRule type="expression" dxfId="349" priority="257">
      <formula>$J$153&lt;4</formula>
    </cfRule>
    <cfRule type="expression" dxfId="348" priority="258">
      <formula>$J$153&gt;=4</formula>
    </cfRule>
  </conditionalFormatting>
  <conditionalFormatting sqref="G154:J154">
    <cfRule type="expression" dxfId="347" priority="251">
      <formula>$J$154&lt;4</formula>
    </cfRule>
    <cfRule type="expression" dxfId="346" priority="256">
      <formula>$J$154&gt;=4</formula>
    </cfRule>
  </conditionalFormatting>
  <conditionalFormatting sqref="G155:J155">
    <cfRule type="expression" dxfId="345" priority="250">
      <formula>$J$155&lt;4</formula>
    </cfRule>
    <cfRule type="expression" dxfId="344" priority="255">
      <formula>$J$155&gt;=4</formula>
    </cfRule>
  </conditionalFormatting>
  <conditionalFormatting sqref="G156:J156">
    <cfRule type="expression" dxfId="343" priority="249">
      <formula>$J$156&lt;4</formula>
    </cfRule>
    <cfRule type="expression" dxfId="342" priority="254">
      <formula>$J$156&gt;=4</formula>
    </cfRule>
  </conditionalFormatting>
  <conditionalFormatting sqref="G157:J157">
    <cfRule type="expression" dxfId="341" priority="248">
      <formula>$J$157&lt;4</formula>
    </cfRule>
    <cfRule type="expression" dxfId="340" priority="253">
      <formula>$J$157&gt;=4</formula>
    </cfRule>
  </conditionalFormatting>
  <conditionalFormatting sqref="G158:J158">
    <cfRule type="expression" dxfId="339" priority="247">
      <formula>$J$158&lt;3</formula>
    </cfRule>
    <cfRule type="expression" dxfId="338" priority="252">
      <formula>$J$158&gt;=3</formula>
    </cfRule>
  </conditionalFormatting>
  <conditionalFormatting sqref="C154:F158 K154:M158">
    <cfRule type="expression" dxfId="337" priority="245">
      <formula>OR($J$154&lt;4,$J$155&lt;4,$J$156&lt;4,$J$157&lt;4,$J$158&lt;3,$K$154&lt;4,$L$154&lt;4,$M$154&lt;4)</formula>
    </cfRule>
    <cfRule type="expression" dxfId="336" priority="246">
      <formula>AND($J$154&gt;=4,$J$155&gt;=4,$J$156&gt;=4,$J$157&gt;=4,$J$158&gt;=3,$K$154&gt;=4,$L$154&gt;=4,$M$154&gt;=4)</formula>
    </cfRule>
  </conditionalFormatting>
  <conditionalFormatting sqref="K151:M151 C151:F151">
    <cfRule type="expression" dxfId="335" priority="243">
      <formula>OR($J$151&lt;4,$K$151&lt;4,$L$151&lt;4,$M$151&lt;4)</formula>
    </cfRule>
    <cfRule type="expression" dxfId="334" priority="244">
      <formula>AND($J$151&gt;=4,$K$151&gt;=4,$L$151&gt;=4,$M$151&gt;=4)</formula>
    </cfRule>
  </conditionalFormatting>
  <conditionalFormatting sqref="G159:J159">
    <cfRule type="expression" dxfId="333" priority="241">
      <formula>$J$159&lt;4</formula>
    </cfRule>
    <cfRule type="expression" dxfId="332" priority="242">
      <formula>$J$159&gt;=4</formula>
    </cfRule>
  </conditionalFormatting>
  <conditionalFormatting sqref="G160:J160">
    <cfRule type="expression" dxfId="331" priority="239">
      <formula>$J$160&gt;=4</formula>
    </cfRule>
    <cfRule type="expression" dxfId="330" priority="240">
      <formula>$J$160&lt;4</formula>
    </cfRule>
  </conditionalFormatting>
  <conditionalFormatting sqref="G161:J161">
    <cfRule type="expression" dxfId="329" priority="237">
      <formula>$J$161&lt;5</formula>
    </cfRule>
    <cfRule type="expression" dxfId="328" priority="238">
      <formula>$J$161=5</formula>
    </cfRule>
  </conditionalFormatting>
  <conditionalFormatting sqref="G162:J162">
    <cfRule type="expression" dxfId="327" priority="235">
      <formula>$J$162&lt;5</formula>
    </cfRule>
    <cfRule type="expression" dxfId="326" priority="236">
      <formula>$J$162=5</formula>
    </cfRule>
  </conditionalFormatting>
  <conditionalFormatting sqref="G163:J163">
    <cfRule type="expression" dxfId="325" priority="233">
      <formula>$J$163&lt;4</formula>
    </cfRule>
    <cfRule type="expression" dxfId="324" priority="234">
      <formula>$J$163&gt;=4</formula>
    </cfRule>
  </conditionalFormatting>
  <conditionalFormatting sqref="G164:J164">
    <cfRule type="expression" dxfId="323" priority="231">
      <formula>$J$164&lt;4</formula>
    </cfRule>
    <cfRule type="expression" dxfId="322" priority="232">
      <formula>$J$164&gt;=4</formula>
    </cfRule>
  </conditionalFormatting>
  <conditionalFormatting sqref="K161:M164 C161:F164">
    <cfRule type="expression" dxfId="321" priority="229">
      <formula>OR($J$161&lt;5,$J$162&lt;5,$J$163&lt;4,$J$164&lt;4,$K$161&lt;4.5,$L$161&lt;4.5,$M$161&lt;4.5)</formula>
    </cfRule>
    <cfRule type="expression" dxfId="320" priority="230">
      <formula>AND($J$161=5,$J$162=5,$J$163&gt;=4,$J$164&gt;=4,$K$161&gt;=4.5,$L$161&gt;=4.5,$M$161&gt;=4.5)</formula>
    </cfRule>
  </conditionalFormatting>
  <conditionalFormatting sqref="C161:M164">
    <cfRule type="expression" dxfId="319" priority="228">
      <formula>$F$161="NE"</formula>
    </cfRule>
  </conditionalFormatting>
  <conditionalFormatting sqref="G165:J165">
    <cfRule type="expression" dxfId="318" priority="224">
      <formula>$J$165&lt;4</formula>
    </cfRule>
    <cfRule type="expression" dxfId="317" priority="227">
      <formula>$J$165&gt;=4</formula>
    </cfRule>
  </conditionalFormatting>
  <conditionalFormatting sqref="G166:J166">
    <cfRule type="expression" dxfId="316" priority="225">
      <formula>$J$166&lt;4</formula>
    </cfRule>
    <cfRule type="expression" dxfId="315" priority="226">
      <formula>$J$166&gt;=4</formula>
    </cfRule>
  </conditionalFormatting>
  <conditionalFormatting sqref="G167:J167">
    <cfRule type="expression" dxfId="314" priority="222">
      <formula>$J$167&lt;4</formula>
    </cfRule>
    <cfRule type="expression" dxfId="313" priority="223">
      <formula>$J$167&gt;=4</formula>
    </cfRule>
  </conditionalFormatting>
  <conditionalFormatting sqref="G168:J168">
    <cfRule type="expression" dxfId="312" priority="218">
      <formula>$J$168&lt;4</formula>
    </cfRule>
    <cfRule type="expression" dxfId="311" priority="219">
      <formula>$J$168&gt;=4</formula>
    </cfRule>
  </conditionalFormatting>
  <conditionalFormatting sqref="G169:J169">
    <cfRule type="expression" dxfId="310" priority="216">
      <formula>$J$169&lt;4</formula>
    </cfRule>
    <cfRule type="expression" dxfId="309" priority="217">
      <formula>$J$169&gt;=4</formula>
    </cfRule>
  </conditionalFormatting>
  <conditionalFormatting sqref="G170:J170">
    <cfRule type="expression" dxfId="308" priority="210">
      <formula>$J$170&lt;4</formula>
    </cfRule>
    <cfRule type="expression" dxfId="307" priority="211">
      <formula>$J$170&gt;=4</formula>
    </cfRule>
  </conditionalFormatting>
  <conditionalFormatting sqref="K170:M170 C170:F170">
    <cfRule type="expression" dxfId="306" priority="208">
      <formula>OR($J$170&lt;4,$K$170&lt;4,$L$170&lt;4,$M$170&lt;4)</formula>
    </cfRule>
    <cfRule type="expression" dxfId="305" priority="209">
      <formula>AND($J$170&gt;=4,$K$170&gt;=4,$L$170&gt;=4,$M$170&gt;=4)</formula>
    </cfRule>
  </conditionalFormatting>
  <conditionalFormatting sqref="G171:J171">
    <cfRule type="expression" dxfId="304" priority="206">
      <formula>$J$171&lt;4</formula>
    </cfRule>
    <cfRule type="expression" dxfId="303" priority="207">
      <formula>$J$171&gt;=4</formula>
    </cfRule>
  </conditionalFormatting>
  <conditionalFormatting sqref="G172:J172">
    <cfRule type="expression" dxfId="302" priority="202">
      <formula>$J$172&lt;4</formula>
    </cfRule>
    <cfRule type="expression" dxfId="301" priority="203">
      <formula>$J$172&gt;=4</formula>
    </cfRule>
  </conditionalFormatting>
  <conditionalFormatting sqref="G173:J173">
    <cfRule type="expression" dxfId="300" priority="200">
      <formula>$J$173&gt;=4</formula>
    </cfRule>
    <cfRule type="expression" dxfId="299" priority="201">
      <formula>$J$173&lt;4</formula>
    </cfRule>
  </conditionalFormatting>
  <conditionalFormatting sqref="G174:J174">
    <cfRule type="expression" dxfId="298" priority="196">
      <formula>$J$174&lt;4</formula>
    </cfRule>
    <cfRule type="expression" dxfId="297" priority="197">
      <formula>$J$174&gt;=4</formula>
    </cfRule>
  </conditionalFormatting>
  <conditionalFormatting sqref="G175:J175">
    <cfRule type="expression" dxfId="296" priority="194">
      <formula>$J$175&lt;5</formula>
    </cfRule>
    <cfRule type="expression" dxfId="295" priority="195">
      <formula>$J$175=5</formula>
    </cfRule>
  </conditionalFormatting>
  <conditionalFormatting sqref="G176:J176">
    <cfRule type="expression" dxfId="294" priority="192">
      <formula>$J$176&lt;4</formula>
    </cfRule>
    <cfRule type="expression" dxfId="293" priority="193">
      <formula>$J$176&gt;=4</formula>
    </cfRule>
  </conditionalFormatting>
  <conditionalFormatting sqref="G177:J177">
    <cfRule type="expression" dxfId="292" priority="190">
      <formula>$J$177&lt;5</formula>
    </cfRule>
    <cfRule type="expression" dxfId="291" priority="191">
      <formula>$J$177=5</formula>
    </cfRule>
  </conditionalFormatting>
  <conditionalFormatting sqref="G178:J178">
    <cfRule type="expression" dxfId="290" priority="188">
      <formula>$J$178&lt;5</formula>
    </cfRule>
    <cfRule type="expression" dxfId="289" priority="189">
      <formula>$J$178=5</formula>
    </cfRule>
  </conditionalFormatting>
  <conditionalFormatting sqref="G179:J179">
    <cfRule type="expression" dxfId="288" priority="186">
      <formula>$J$179&lt;4</formula>
    </cfRule>
    <cfRule type="expression" dxfId="287" priority="187">
      <formula>$J$179&gt;=4</formula>
    </cfRule>
  </conditionalFormatting>
  <conditionalFormatting sqref="G180:J180">
    <cfRule type="expression" dxfId="286" priority="184">
      <formula>$J$180&lt;4</formula>
    </cfRule>
    <cfRule type="expression" dxfId="285" priority="185">
      <formula>$J$180&gt;=4</formula>
    </cfRule>
  </conditionalFormatting>
  <conditionalFormatting sqref="G181:J181">
    <cfRule type="expression" dxfId="284" priority="182">
      <formula>$J$181&lt;4</formula>
    </cfRule>
    <cfRule type="expression" dxfId="283" priority="183">
      <formula>$J$181&gt;=4</formula>
    </cfRule>
  </conditionalFormatting>
  <conditionalFormatting sqref="G182:J182">
    <cfRule type="expression" dxfId="282" priority="180">
      <formula>$J$182&lt;4</formula>
    </cfRule>
    <cfRule type="expression" dxfId="281" priority="181">
      <formula>$J$182&gt;=4</formula>
    </cfRule>
  </conditionalFormatting>
  <conditionalFormatting sqref="G183:J183">
    <cfRule type="expression" dxfId="280" priority="178">
      <formula>$J$183&lt;4</formula>
    </cfRule>
    <cfRule type="expression" dxfId="279" priority="179">
      <formula>$J$183&gt;=4</formula>
    </cfRule>
  </conditionalFormatting>
  <conditionalFormatting sqref="K174:M183 C174:F183">
    <cfRule type="expression" dxfId="278" priority="176">
      <formula>OR($J$174&lt;4,$J$175&lt;5,$J$176&lt;4,$J$177&lt;5,$J$178&lt;5,$J$179&lt;4,$J$180&lt;4,$J$181&lt;4,$J$182&lt;4,$J$183&lt;4,$K$174&lt;4.3,$L$174&lt;4.3,$M$174&lt;4.3)</formula>
    </cfRule>
    <cfRule type="expression" dxfId="277" priority="177">
      <formula>AND($J$174&gt;=4,$J$175=5,$J$176&gt;=4,$J$177=5,$J$178=5,$J$179&gt;=4,$J$180&gt;=4,$J$181&gt;=4,$J$182&gt;=4,$J$183&gt;=4,$K$174&gt;=4.3,$L$174&gt;=4.3,$M$174&gt;=4.3)</formula>
    </cfRule>
  </conditionalFormatting>
  <conditionalFormatting sqref="G184:J184">
    <cfRule type="expression" dxfId="276" priority="174">
      <formula>$J$184&lt;5</formula>
    </cfRule>
    <cfRule type="expression" dxfId="275" priority="175">
      <formula>$J$184=5</formula>
    </cfRule>
  </conditionalFormatting>
  <conditionalFormatting sqref="G185:J185">
    <cfRule type="expression" dxfId="274" priority="172">
      <formula>$J$185&lt;4</formula>
    </cfRule>
    <cfRule type="expression" dxfId="273" priority="173">
      <formula>$J$185&gt;=4</formula>
    </cfRule>
  </conditionalFormatting>
  <conditionalFormatting sqref="G186:J186">
    <cfRule type="expression" dxfId="272" priority="170">
      <formula>$J$186&lt;4</formula>
    </cfRule>
    <cfRule type="expression" dxfId="271" priority="171">
      <formula>$J$186&gt;=4</formula>
    </cfRule>
  </conditionalFormatting>
  <conditionalFormatting sqref="G187:J187">
    <cfRule type="expression" dxfId="270" priority="168">
      <formula>$J$187&gt;=4</formula>
    </cfRule>
    <cfRule type="expression" dxfId="269" priority="169">
      <formula>$J$187&lt;4</formula>
    </cfRule>
  </conditionalFormatting>
  <conditionalFormatting sqref="G188:J188">
    <cfRule type="expression" dxfId="268" priority="166">
      <formula>$J$188&gt;=4</formula>
    </cfRule>
    <cfRule type="expression" dxfId="267" priority="167">
      <formula>$J$188&lt;4</formula>
    </cfRule>
  </conditionalFormatting>
  <conditionalFormatting sqref="G189:J189">
    <cfRule type="expression" dxfId="266" priority="164">
      <formula>$J$189&lt;5</formula>
    </cfRule>
    <cfRule type="expression" dxfId="265" priority="165">
      <formula>$J$189=5</formula>
    </cfRule>
  </conditionalFormatting>
  <conditionalFormatting sqref="G190:J190">
    <cfRule type="expression" dxfId="264" priority="162">
      <formula>$J$190&lt;4</formula>
    </cfRule>
    <cfRule type="expression" dxfId="263" priority="163">
      <formula>$J$190&gt;=4</formula>
    </cfRule>
  </conditionalFormatting>
  <conditionalFormatting sqref="K186:M190 C186:F190">
    <cfRule type="expression" dxfId="262" priority="160">
      <formula>OR($J$186&lt;4,$J$187&lt;4,$J$188&lt;4,$J$189&lt;5,$J$190&lt;4,$K$186&lt;=4,$L$186&lt;=4,$M$186&lt;=4)</formula>
    </cfRule>
    <cfRule type="expression" dxfId="261" priority="161">
      <formula>AND($J$186&gt;=4,$J$187&gt;=4,$J$188&gt;=4,$J$189=5,$J$190&gt;=4,$K$186&gt;4,$L$186&gt;4,$M$186&gt;4)</formula>
    </cfRule>
  </conditionalFormatting>
  <conditionalFormatting sqref="G191:J191">
    <cfRule type="expression" dxfId="260" priority="158">
      <formula>$J$191&lt;4</formula>
    </cfRule>
    <cfRule type="expression" dxfId="259" priority="159">
      <formula>$J$191&gt;=4</formula>
    </cfRule>
  </conditionalFormatting>
  <conditionalFormatting sqref="G192:J192">
    <cfRule type="expression" dxfId="258" priority="156">
      <formula>$J$192&lt;4</formula>
    </cfRule>
    <cfRule type="expression" dxfId="257" priority="157">
      <formula>$J$192&gt;=4</formula>
    </cfRule>
  </conditionalFormatting>
  <conditionalFormatting sqref="G193:J193">
    <cfRule type="expression" dxfId="256" priority="154">
      <formula>$J$193&lt;5</formula>
    </cfRule>
    <cfRule type="expression" dxfId="255" priority="155">
      <formula>$J$193=5</formula>
    </cfRule>
  </conditionalFormatting>
  <conditionalFormatting sqref="G194:J194">
    <cfRule type="expression" dxfId="254" priority="152">
      <formula>$J$194&lt;5</formula>
    </cfRule>
    <cfRule type="expression" dxfId="253" priority="153">
      <formula>$J$194=5</formula>
    </cfRule>
  </conditionalFormatting>
  <conditionalFormatting sqref="K191:M194 C191:F194">
    <cfRule type="expression" dxfId="252" priority="150">
      <formula>OR($J$191&lt;4,$J$192&lt;4,$J$193&lt;5,$J$194&lt;5,$K$191&lt;4.5,$L$191&lt;4.5,$M$191&lt;4.5)</formula>
    </cfRule>
    <cfRule type="expression" dxfId="251" priority="151">
      <formula>AND($J$191&gt;=4,$J$192&gt;=4,$J$193=5,$J$194=5,$K$191&gt;=4.5,$L$191&gt;=4.5,$M$191&gt;=4.5)</formula>
    </cfRule>
  </conditionalFormatting>
  <conditionalFormatting sqref="G195:J195">
    <cfRule type="expression" dxfId="250" priority="148">
      <formula>$J$195&lt;4</formula>
    </cfRule>
    <cfRule type="expression" dxfId="249" priority="149">
      <formula>$J$195&gt;=4</formula>
    </cfRule>
  </conditionalFormatting>
  <conditionalFormatting sqref="G196:J196">
    <cfRule type="expression" dxfId="248" priority="146">
      <formula>$J$196&lt;4</formula>
    </cfRule>
    <cfRule type="expression" dxfId="247" priority="147">
      <formula>$J$196&gt;=4</formula>
    </cfRule>
  </conditionalFormatting>
  <conditionalFormatting sqref="G197:J197">
    <cfRule type="expression" dxfId="246" priority="144">
      <formula>$J$197&lt;4</formula>
    </cfRule>
    <cfRule type="expression" dxfId="245" priority="145">
      <formula>$J$197&gt;=4</formula>
    </cfRule>
  </conditionalFormatting>
  <conditionalFormatting sqref="G200:J200">
    <cfRule type="expression" dxfId="244" priority="138">
      <formula>$J$200&lt;4</formula>
    </cfRule>
    <cfRule type="expression" dxfId="243" priority="139">
      <formula>$J$200&gt;=4</formula>
    </cfRule>
  </conditionalFormatting>
  <conditionalFormatting sqref="G201:J201">
    <cfRule type="expression" dxfId="242" priority="136">
      <formula>$J$201&lt;4</formula>
    </cfRule>
    <cfRule type="expression" dxfId="241" priority="137">
      <formula>$J$201&gt;=4</formula>
    </cfRule>
  </conditionalFormatting>
  <conditionalFormatting sqref="G202:J202">
    <cfRule type="expression" dxfId="240" priority="132">
      <formula>$J$202&lt;4</formula>
    </cfRule>
    <cfRule type="expression" dxfId="239" priority="133">
      <formula>$J$202&gt;=4</formula>
    </cfRule>
  </conditionalFormatting>
  <conditionalFormatting sqref="G203:J203">
    <cfRule type="expression" dxfId="238" priority="130">
      <formula>$J$203&lt;4</formula>
    </cfRule>
    <cfRule type="expression" dxfId="237" priority="131">
      <formula>$J$203&gt;=4</formula>
    </cfRule>
  </conditionalFormatting>
  <conditionalFormatting sqref="G204:J204">
    <cfRule type="expression" dxfId="236" priority="128">
      <formula>$J$204&lt;4</formula>
    </cfRule>
    <cfRule type="expression" dxfId="235" priority="129">
      <formula>$J$204&gt;=4</formula>
    </cfRule>
  </conditionalFormatting>
  <conditionalFormatting sqref="G205:J205">
    <cfRule type="expression" dxfId="234" priority="126">
      <formula>$J$205&lt;4</formula>
    </cfRule>
    <cfRule type="expression" dxfId="233" priority="127">
      <formula>$J$205&gt;=4</formula>
    </cfRule>
  </conditionalFormatting>
  <conditionalFormatting sqref="G206:J206">
    <cfRule type="expression" dxfId="232" priority="124">
      <formula>$J$206&lt;3</formula>
    </cfRule>
    <cfRule type="expression" dxfId="231" priority="125">
      <formula>$J$206&gt;=3</formula>
    </cfRule>
  </conditionalFormatting>
  <conditionalFormatting sqref="K202:M206 C202:F206">
    <cfRule type="expression" dxfId="230" priority="122">
      <formula>OR($J$202&lt;4,$J$203&lt;4,$J$204&lt;4,$J$205&lt;4,$J$206&lt;3,$K$202&lt;4,$L$202&lt;4,$M$202&lt;4)</formula>
    </cfRule>
    <cfRule type="expression" dxfId="229" priority="123">
      <formula>AND($J$202&gt;=4,$J$203&gt;=4,$J$204&gt;=4,$J$205&gt;=4,$J$206&gt;=3,$K$202&gt;=4,$L$202&gt;=4,$M$202&gt;=4)</formula>
    </cfRule>
  </conditionalFormatting>
  <conditionalFormatting sqref="G207:J207">
    <cfRule type="expression" dxfId="228" priority="120">
      <formula>$J$207&lt;4</formula>
    </cfRule>
    <cfRule type="expression" dxfId="227" priority="121">
      <formula>$J$207&gt;=4</formula>
    </cfRule>
  </conditionalFormatting>
  <conditionalFormatting sqref="G208:J208">
    <cfRule type="expression" dxfId="226" priority="118">
      <formula>$J$208&gt;=4</formula>
    </cfRule>
    <cfRule type="expression" dxfId="225" priority="119">
      <formula>$J$208&lt;4</formula>
    </cfRule>
  </conditionalFormatting>
  <conditionalFormatting sqref="G209:J209">
    <cfRule type="expression" dxfId="224" priority="116">
      <formula>$J$209&lt;4</formula>
    </cfRule>
    <cfRule type="expression" dxfId="223" priority="117">
      <formula>$J$209&gt;=4</formula>
    </cfRule>
  </conditionalFormatting>
  <conditionalFormatting sqref="G210:J210">
    <cfRule type="expression" dxfId="222" priority="112">
      <formula>$J$210&lt;4</formula>
    </cfRule>
    <cfRule type="expression" dxfId="221" priority="113">
      <formula>$J$210&gt;=4</formula>
    </cfRule>
  </conditionalFormatting>
  <conditionalFormatting sqref="G212:J212">
    <cfRule type="expression" dxfId="220" priority="106">
      <formula>$J$212&lt;4</formula>
    </cfRule>
    <cfRule type="expression" dxfId="219" priority="107">
      <formula>$J$212&gt;=4</formula>
    </cfRule>
  </conditionalFormatting>
  <conditionalFormatting sqref="G213:J213">
    <cfRule type="expression" dxfId="218" priority="104">
      <formula>$J$213&lt;5</formula>
    </cfRule>
    <cfRule type="expression" dxfId="217" priority="105">
      <formula>$J$213=5</formula>
    </cfRule>
  </conditionalFormatting>
  <conditionalFormatting sqref="G214:J214">
    <cfRule type="expression" dxfId="216" priority="102">
      <formula>$J$214&lt;4</formula>
    </cfRule>
    <cfRule type="expression" dxfId="215" priority="103">
      <formula>$J$214&gt;=4</formula>
    </cfRule>
  </conditionalFormatting>
  <conditionalFormatting sqref="G215:J215">
    <cfRule type="expression" dxfId="214" priority="100">
      <formula>$J$215&gt;=4</formula>
    </cfRule>
    <cfRule type="expression" dxfId="213" priority="101">
      <formula>$J$215&lt;4</formula>
    </cfRule>
  </conditionalFormatting>
  <conditionalFormatting sqref="G216:J216">
    <cfRule type="expression" dxfId="212" priority="96">
      <formula>$J$216&lt;4</formula>
    </cfRule>
    <cfRule type="expression" dxfId="211" priority="97">
      <formula>$J$216&gt;=4</formula>
    </cfRule>
  </conditionalFormatting>
  <conditionalFormatting sqref="G217:J217">
    <cfRule type="expression" dxfId="210" priority="94">
      <formula>$J$217&lt;4</formula>
    </cfRule>
    <cfRule type="expression" dxfId="209" priority="95">
      <formula>$J$217&gt;=4</formula>
    </cfRule>
  </conditionalFormatting>
  <conditionalFormatting sqref="G218:J218">
    <cfRule type="expression" dxfId="208" priority="92">
      <formula>$J$218&gt;=4</formula>
    </cfRule>
    <cfRule type="expression" dxfId="207" priority="93">
      <formula>$J$218&lt;4</formula>
    </cfRule>
  </conditionalFormatting>
  <conditionalFormatting sqref="G219:J219">
    <cfRule type="expression" dxfId="206" priority="90">
      <formula>$J$219&lt;4</formula>
    </cfRule>
    <cfRule type="expression" dxfId="205" priority="91">
      <formula>$J$219&gt;=4</formula>
    </cfRule>
  </conditionalFormatting>
  <conditionalFormatting sqref="G220:J220">
    <cfRule type="expression" dxfId="204" priority="88">
      <formula>$J$220&lt;4</formula>
    </cfRule>
    <cfRule type="expression" dxfId="203" priority="89">
      <formula>$J$220&gt;=4</formula>
    </cfRule>
  </conditionalFormatting>
  <conditionalFormatting sqref="G221:J221">
    <cfRule type="expression" dxfId="202" priority="82">
      <formula>$J$221&lt;4</formula>
    </cfRule>
    <cfRule type="expression" dxfId="201" priority="83">
      <formula>$J$221&gt;=4</formula>
    </cfRule>
  </conditionalFormatting>
  <conditionalFormatting sqref="G222:J222">
    <cfRule type="expression" dxfId="200" priority="78">
      <formula>$J$222&lt;4</formula>
    </cfRule>
    <cfRule type="expression" dxfId="199" priority="79">
      <formula>$J$222&gt;=4</formula>
    </cfRule>
  </conditionalFormatting>
  <conditionalFormatting sqref="G223:J223">
    <cfRule type="expression" dxfId="198" priority="76">
      <formula>$J$223&lt;4</formula>
    </cfRule>
    <cfRule type="expression" dxfId="197" priority="77">
      <formula>$J$223&gt;=4</formula>
    </cfRule>
  </conditionalFormatting>
  <conditionalFormatting sqref="G224:J224">
    <cfRule type="expression" dxfId="196" priority="74">
      <formula>$J$224&lt;4</formula>
    </cfRule>
    <cfRule type="expression" dxfId="195" priority="75">
      <formula>$J$224&gt;=4</formula>
    </cfRule>
  </conditionalFormatting>
  <conditionalFormatting sqref="G225:J225">
    <cfRule type="expression" dxfId="194" priority="72">
      <formula>$J$225&lt;4</formula>
    </cfRule>
    <cfRule type="expression" dxfId="193" priority="73">
      <formula>$J$225&gt;=4</formula>
    </cfRule>
  </conditionalFormatting>
  <conditionalFormatting sqref="G228:J228">
    <cfRule type="expression" dxfId="192" priority="64">
      <formula>$J$228&gt;=4</formula>
    </cfRule>
    <cfRule type="expression" dxfId="191" priority="65">
      <formula>$J$228&lt;4</formula>
    </cfRule>
  </conditionalFormatting>
  <conditionalFormatting sqref="G229:J229">
    <cfRule type="expression" dxfId="190" priority="62">
      <formula>$J$229&lt;4</formula>
    </cfRule>
    <cfRule type="expression" dxfId="189" priority="63">
      <formula>$J$229&gt;=4</formula>
    </cfRule>
  </conditionalFormatting>
  <conditionalFormatting sqref="G230:J230">
    <cfRule type="expression" dxfId="188" priority="60">
      <formula>$J$230&lt;4</formula>
    </cfRule>
    <cfRule type="expression" dxfId="187" priority="61">
      <formula>$J$230&gt;=4</formula>
    </cfRule>
  </conditionalFormatting>
  <conditionalFormatting sqref="G231:J231">
    <cfRule type="expression" dxfId="186" priority="56">
      <formula>$J$231&lt;4</formula>
    </cfRule>
    <cfRule type="expression" dxfId="185" priority="57">
      <formula>$J$231&gt;=4</formula>
    </cfRule>
  </conditionalFormatting>
  <conditionalFormatting sqref="G232:J232">
    <cfRule type="expression" dxfId="184" priority="52">
      <formula>$J$232&lt;4</formula>
    </cfRule>
    <cfRule type="expression" dxfId="183" priority="53">
      <formula>$J$232&gt;=4</formula>
    </cfRule>
  </conditionalFormatting>
  <conditionalFormatting sqref="G233:J233">
    <cfRule type="expression" dxfId="182" priority="48">
      <formula>$J$233&lt;4</formula>
    </cfRule>
    <cfRule type="expression" dxfId="181" priority="49">
      <formula>$J$233&gt;=4</formula>
    </cfRule>
  </conditionalFormatting>
  <conditionalFormatting sqref="G234:J234">
    <cfRule type="expression" dxfId="180" priority="46">
      <formula>$J$234&lt;4</formula>
    </cfRule>
    <cfRule type="expression" dxfId="179" priority="47">
      <formula>$J$234&gt;=4</formula>
    </cfRule>
  </conditionalFormatting>
  <conditionalFormatting sqref="G235:J235">
    <cfRule type="expression" dxfId="178" priority="44">
      <formula>$J$235&lt;5</formula>
    </cfRule>
    <cfRule type="expression" dxfId="177" priority="45">
      <formula>$J$235=5</formula>
    </cfRule>
  </conditionalFormatting>
  <conditionalFormatting sqref="K233:M235 C233:F235">
    <cfRule type="expression" dxfId="176" priority="42">
      <formula>OR($J$233&lt;4,$J$234&lt;4,$J$235&lt;5,$K$233&lt;=4,$L$233&lt;=4,$M$233&lt;=4)</formula>
    </cfRule>
    <cfRule type="expression" dxfId="175" priority="43">
      <formula>AND($J$233&gt;=4,$J$234&gt;=4,$J$235&gt;=5,$K$233&gt;4,$L$233&gt;4,$M$233&gt;4)</formula>
    </cfRule>
  </conditionalFormatting>
  <conditionalFormatting sqref="G236:J236">
    <cfRule type="expression" dxfId="174" priority="40">
      <formula>$J$236&lt;4</formula>
    </cfRule>
    <cfRule type="expression" dxfId="173" priority="41">
      <formula>$J$236&gt;=4</formula>
    </cfRule>
  </conditionalFormatting>
  <conditionalFormatting sqref="G237:J237">
    <cfRule type="expression" dxfId="172" priority="38">
      <formula>$J$237&lt;4</formula>
    </cfRule>
    <cfRule type="expression" dxfId="171" priority="39">
      <formula>$J$237&gt;=4</formula>
    </cfRule>
  </conditionalFormatting>
  <conditionalFormatting sqref="G238:J238">
    <cfRule type="expression" dxfId="170" priority="36">
      <formula>$J$238&lt;3</formula>
    </cfRule>
    <cfRule type="expression" dxfId="169" priority="37">
      <formula>$J$238&gt;=3</formula>
    </cfRule>
  </conditionalFormatting>
  <conditionalFormatting sqref="G239:J239">
    <cfRule type="expression" dxfId="168" priority="34">
      <formula>$J$239&gt;=4</formula>
    </cfRule>
    <cfRule type="expression" dxfId="167" priority="35">
      <formula>$J$239&lt;4</formula>
    </cfRule>
  </conditionalFormatting>
  <conditionalFormatting sqref="K236:M239 C236:F239">
    <cfRule type="expression" dxfId="166" priority="32">
      <formula>OR($J$236&lt;4,$J$237&lt;4,$J$238&lt;3,$J$239&lt;4,$K$236&lt;=3.5,$L$236&lt;=3.5,$M$236&lt;=3.5)</formula>
    </cfRule>
    <cfRule type="expression" dxfId="165" priority="33">
      <formula>AND($J$236&gt;=4,$J$237&gt;=4,$J$238&gt;=3,$J$239&gt;=4,$K$236&gt;3.5,$L$236&gt;3.5,$M$236&gt;3.5)</formula>
    </cfRule>
  </conditionalFormatting>
  <conditionalFormatting sqref="G240:J240">
    <cfRule type="expression" dxfId="164" priority="30">
      <formula>$J$240&lt;4</formula>
    </cfRule>
    <cfRule type="expression" dxfId="163" priority="31">
      <formula>$J$240&gt;=4</formula>
    </cfRule>
  </conditionalFormatting>
  <conditionalFormatting sqref="G241:J241">
    <cfRule type="expression" dxfId="162" priority="28">
      <formula>$J$241&lt;4</formula>
    </cfRule>
    <cfRule type="expression" dxfId="161" priority="29">
      <formula>$J$241&gt;=4</formula>
    </cfRule>
  </conditionalFormatting>
  <conditionalFormatting sqref="K240:M241 C240:F241">
    <cfRule type="expression" dxfId="160" priority="26">
      <formula>OR($J$240&lt;4,$J$241&lt;4,$K$240&lt;4,$L$240&lt;4,$M$240&lt;4)</formula>
    </cfRule>
    <cfRule type="expression" dxfId="159" priority="27">
      <formula>AND($J$240&gt;=4,$J$241&gt;=4,$K$240&gt;=4,$L$240&gt;=4,$M$240&gt;=4)</formula>
    </cfRule>
  </conditionalFormatting>
  <conditionalFormatting sqref="C171:M171">
    <cfRule type="expression" dxfId="158" priority="25">
      <formula>$F$171="NE"</formula>
    </cfRule>
  </conditionalFormatting>
  <conditionalFormatting sqref="C52:M52">
    <cfRule type="expression" dxfId="157" priority="24">
      <formula>$F$52="NE"</formula>
    </cfRule>
  </conditionalFormatting>
  <conditionalFormatting sqref="C154:M158">
    <cfRule type="expression" dxfId="156" priority="23">
      <formula>$F$154="NE"</formula>
    </cfRule>
  </conditionalFormatting>
  <conditionalFormatting sqref="C159:M160">
    <cfRule type="expression" dxfId="155" priority="22">
      <formula>$F$159="NE"</formula>
    </cfRule>
  </conditionalFormatting>
  <conditionalFormatting sqref="G3:J3">
    <cfRule type="expression" dxfId="154" priority="678">
      <formula>$J$3&lt;4</formula>
    </cfRule>
    <cfRule type="expression" dxfId="153" priority="679">
      <formula>$J$3&gt;=4</formula>
    </cfRule>
  </conditionalFormatting>
  <conditionalFormatting sqref="C103:M104">
    <cfRule type="expression" dxfId="152" priority="20">
      <formula>$F$103="NE"</formula>
    </cfRule>
  </conditionalFormatting>
  <conditionalFormatting sqref="K11:M11 C11:F11">
    <cfRule type="expression" dxfId="151" priority="687">
      <formula>OR($J$11&lt;5,$K$11&lt;5,$L$11&lt;5,$M$11&lt;5)</formula>
    </cfRule>
  </conditionalFormatting>
  <conditionalFormatting sqref="C11:F11 K11:M11">
    <cfRule type="expression" dxfId="150" priority="688">
      <formula>AND($J$11=5,$K$11=5,$L$11=5,$M$11=5)</formula>
    </cfRule>
  </conditionalFormatting>
  <conditionalFormatting sqref="C13:F13 K13:M13">
    <cfRule type="expression" dxfId="149" priority="689">
      <formula>OR($J$13&lt;4,$K$13&lt;4,$L$13&lt;4,$M$13&lt;4)</formula>
    </cfRule>
    <cfRule type="expression" dxfId="148" priority="690">
      <formula>AND($J$13&gt;=4,$K$13&gt;=4,$L$13&gt;=4,$M$13&gt;=4)</formula>
    </cfRule>
  </conditionalFormatting>
  <conditionalFormatting sqref="K17:M17 C17:F17">
    <cfRule type="expression" dxfId="147" priority="691">
      <formula>OR($J$17&lt;4,$K$17&lt;4,$L$17&lt;4,$M$17&lt;4)</formula>
    </cfRule>
    <cfRule type="expression" dxfId="146" priority="692">
      <formula>AND($J$17&gt;=4,$K$17&gt;=4,$L$17&gt;=4,$M$17&gt;=4)</formula>
    </cfRule>
  </conditionalFormatting>
  <conditionalFormatting sqref="K73:M74 C73:F74">
    <cfRule type="expression" dxfId="145" priority="695">
      <formula>OR($J$73&lt;4,$J$74&lt;4,$K$73&lt;4,$L$73&lt;4,$M$73&lt;4)</formula>
    </cfRule>
    <cfRule type="expression" dxfId="144" priority="696">
      <formula>AND($J$73&gt;=4,$J$74&gt;=4,$K$73&gt;=4,$L$73&gt;=4,$M$73&gt;=4)</formula>
    </cfRule>
  </conditionalFormatting>
  <conditionalFormatting sqref="K83:M84 C83:F84">
    <cfRule type="expression" dxfId="143" priority="701">
      <formula>OR($J$83&lt;4,$J$84&lt;4,$K$83&lt;4,$L$83&lt;4,$M$83&lt;4)</formula>
    </cfRule>
    <cfRule type="expression" dxfId="142" priority="702">
      <formula>AND($J$83&gt;=4,$J$84&gt;=4,$K$83&gt;=4,$L$83&gt;=4,$M$83&gt;=4)</formula>
    </cfRule>
  </conditionalFormatting>
  <conditionalFormatting sqref="K87:M89 C87:F89">
    <cfRule type="expression" dxfId="141" priority="703">
      <formula>OR($J$87&lt;4,$J$88&lt;4,$J$89&lt;4,$K$87&lt;4.5,$L$87&lt;4.5,$M$87&lt;4.5)</formula>
    </cfRule>
    <cfRule type="expression" dxfId="140" priority="704">
      <formula>AND($J$87&gt;=4,$J$88&gt;=4,$J$89&gt;=4,$K$87&gt;=4.5,$L$87&gt;=4.5,$M$87&gt;=4.5)</formula>
    </cfRule>
  </conditionalFormatting>
  <conditionalFormatting sqref="C98:F102 K98:M102">
    <cfRule type="expression" dxfId="139" priority="707">
      <formula>OR($J$98&lt;4,$J$99&lt;4,$J$100&lt;5,$J$101&lt;3,$J$102&lt;4,$K$98&lt;4,$L$98&lt;4,$M$98&lt;4)</formula>
    </cfRule>
    <cfRule type="expression" dxfId="138" priority="708">
      <formula>AND($J$98&gt;=4,$J$99&gt;=4,$J$100&gt;=5,$J$101&gt;=3,$J$102&gt;=4,$K$98&gt;=4,$L$98&gt;=4,$M$98&gt;=4)</formula>
    </cfRule>
  </conditionalFormatting>
  <conditionalFormatting sqref="K103:M104 C103:F104">
    <cfRule type="expression" dxfId="137" priority="709">
      <formula>OR($J$103&lt;4,$J$104&lt;4,$K$103&lt;4,$L$103&lt;4,$M$103&lt;4)</formula>
    </cfRule>
    <cfRule type="expression" dxfId="136" priority="710">
      <formula>AND($J$103&gt;=4,$J$104&gt;=4,$K$103&gt;=4,$L$103&gt;=4,$M$103&gt;=4)</formula>
    </cfRule>
  </conditionalFormatting>
  <conditionalFormatting sqref="K111:M111 C111:F111">
    <cfRule type="expression" dxfId="135" priority="711">
      <formula>OR($J$111&lt;4,$K$111&lt;4,$L$111&lt;4,$M$111&lt;4)</formula>
    </cfRule>
    <cfRule type="expression" dxfId="134" priority="712">
      <formula>AND($J$111&gt;=4,$K$111&gt;=4,$L$111&gt;=4,$M$111&gt;=4)</formula>
    </cfRule>
  </conditionalFormatting>
  <conditionalFormatting sqref="C129:F132 K129:M132">
    <cfRule type="expression" dxfId="133" priority="715">
      <formula>OR($J$129&lt;4,$J$130&lt;5,$J$131&lt;5,$J$132&lt;4,$K$129&lt;4.5,$L$129&lt;4.5,$M$129&lt;4.5)</formula>
    </cfRule>
    <cfRule type="expression" dxfId="132" priority="716">
      <formula>AND($J$129&gt;=4,$J$130=5,$J$131=5,$J$132&gt;=4,$K$129&gt;=4.5,$L$129&gt;=4.5,$M$129&gt;=4.5)</formula>
    </cfRule>
  </conditionalFormatting>
  <conditionalFormatting sqref="K148:M150 C148:F150">
    <cfRule type="expression" dxfId="131" priority="717">
      <formula>OR($J$148&lt;4,$J$149&lt;4,$J$150&lt;3,$K$148&lt;=3.5,$L$148&lt;=3.5,$M$148&lt;=3.5)</formula>
    </cfRule>
    <cfRule type="expression" dxfId="130" priority="718">
      <formula>AND($J$148&gt;=4,$J$149&gt;=4,$J$150&gt;=3,$K$148&gt;3.5,$L$148&gt;3.5,$M$148&gt;3.5)</formula>
    </cfRule>
  </conditionalFormatting>
  <conditionalFormatting sqref="K152:M153 C152:F153">
    <cfRule type="expression" dxfId="129" priority="719">
      <formula>OR($J$152&lt;4,$J$153&lt;4,$K$152&lt;4,$L$152&lt;4,$M$152&lt;4)</formula>
    </cfRule>
    <cfRule type="expression" dxfId="128" priority="720">
      <formula>AND($J$152&gt;=4,$J$153&gt;=4,$K$152&gt;=4,$L$152&gt;=4,$M$152&gt;=4)</formula>
    </cfRule>
  </conditionalFormatting>
  <conditionalFormatting sqref="K159:M160 C159:F160">
    <cfRule type="expression" dxfId="127" priority="721">
      <formula>OR($J$159&lt;4,$J$160&lt;4,$K$159&lt;4,$L$159&lt;4,$M$159&lt;4)</formula>
    </cfRule>
    <cfRule type="expression" dxfId="126" priority="722">
      <formula>AND($J$159&gt;=4,$J$160&gt;=4,$K$159&gt;=4,$L$159&gt;=4,$M$159&gt;=4)</formula>
    </cfRule>
  </conditionalFormatting>
  <conditionalFormatting sqref="K165:M166 C165:F166">
    <cfRule type="expression" dxfId="125" priority="723">
      <formula>AND($J$165&gt;=4,$J$166&gt;=4,$K$165&gt;=4,$L$165&gt;=4,$M$165&gt;=4)</formula>
    </cfRule>
    <cfRule type="expression" dxfId="124" priority="724">
      <formula>OR($J$165&lt;4,$J$166&lt;4,$K$165&lt;4,$L$165&lt;4,$M$165&lt;4)</formula>
    </cfRule>
  </conditionalFormatting>
  <conditionalFormatting sqref="K168:M168 C168:F168">
    <cfRule type="expression" dxfId="123" priority="727">
      <formula>OR($J$168&lt;4,$K$168&lt;4,$L$168&lt;4,$M$168&lt;4)</formula>
    </cfRule>
    <cfRule type="expression" dxfId="122" priority="728">
      <formula>AND($J$168&gt;=4,$K$168&gt;=4,$L$168&gt;=4,$M$168&gt;=4)</formula>
    </cfRule>
  </conditionalFormatting>
  <conditionalFormatting sqref="K184:M185 C184:F185">
    <cfRule type="expression" dxfId="121" priority="735">
      <formula>OR($J$184&lt;5,$J$185&lt;4,$K$184&lt;4.5,$L$184&lt;4.5,$M$184&lt;4.5)</formula>
    </cfRule>
    <cfRule type="expression" dxfId="120" priority="736">
      <formula>AND($J$184=5,$J$185&gt;=4,$K$184&gt;=4.5,$L$184&gt;=4.5,$M$184&gt;=4.5)</formula>
    </cfRule>
  </conditionalFormatting>
  <conditionalFormatting sqref="K123:M128 C123:F128">
    <cfRule type="expression" dxfId="119" priority="745">
      <formula>OR($J$123&lt;4,$J$124&lt;4,$J$125&lt;4,$J$126&lt;4,$J$127&lt;5,$J$128&lt;4,$K$123&lt;=4,$L$123&lt;=4,$M$123&lt;=4)</formula>
    </cfRule>
    <cfRule type="expression" dxfId="118" priority="746">
      <formula>AND($J$123&gt;=4,$J$124&gt;=4,$J$125&gt;=4,$J$126&gt;=4,$J$127=5,$J$128&gt;=4,$K$123&gt;4,$L$123&gt;4,$M$123&gt;4)</formula>
    </cfRule>
  </conditionalFormatting>
  <conditionalFormatting sqref="K138:M139 C138:F139">
    <cfRule type="expression" dxfId="117" priority="747">
      <formula>OR($J$138&lt;4,$J$139&lt;4,$K$138&lt;4,$L$138&lt;4,$M$138&lt;4)</formula>
    </cfRule>
    <cfRule type="expression" dxfId="116" priority="748">
      <formula>AND($J$138&gt;=4,$J$139&gt;=4,$K$138&gt;=4,$L$138&gt;=4,$M$138&gt;=4)</formula>
    </cfRule>
  </conditionalFormatting>
  <conditionalFormatting sqref="K142:M142 C142:F142">
    <cfRule type="expression" dxfId="115" priority="749">
      <formula>OR($J$142&lt;5,$K$142&lt;5,$L$142&lt;5,$M$142&lt;5)</formula>
    </cfRule>
    <cfRule type="expression" dxfId="114" priority="750">
      <formula>AND($J$142&gt;=5,$K$142&gt;=5,$L$142&gt;=5,$M$142&gt;=5)</formula>
    </cfRule>
  </conditionalFormatting>
  <conditionalFormatting sqref="K143:M144 C143:F144">
    <cfRule type="expression" dxfId="113" priority="751">
      <formula>OR($J$143&lt;4,$J$144&lt;4,$K$143&lt;4,$L$143&lt;4,$M$143&lt;4)</formula>
    </cfRule>
    <cfRule type="expression" dxfId="112" priority="752">
      <formula>AND($J$143&gt;=4,$J$144&gt;=4,$K$143&gt;=4,$L$143&gt;=4,$M$143&gt;=4)</formula>
    </cfRule>
  </conditionalFormatting>
  <conditionalFormatting sqref="K2:M3 C2:F3">
    <cfRule type="expression" dxfId="111" priority="757">
      <formula>AND($J$2&gt;=4,$J$3&gt;=4,$K$2&gt;=4,$L$2&gt;=4,$M$2&gt;=4)</formula>
    </cfRule>
  </conditionalFormatting>
  <conditionalFormatting sqref="C2:F3 K2:M3">
    <cfRule type="expression" dxfId="110" priority="758">
      <formula>OR($J$2&lt;4,$J$3&lt;4,$K$2&lt;4,$L$2&lt;4,$M$2&lt;4)</formula>
    </cfRule>
  </conditionalFormatting>
  <conditionalFormatting sqref="K53:M56 C53:F56">
    <cfRule type="expression" dxfId="109" priority="761">
      <formula>OR($J$53&lt;4,$J$54&lt;4,$J$55&lt;4,$J$56&lt;4,$K$53&lt;4,$L$53&lt;4,$M$53&lt;4)</formula>
    </cfRule>
    <cfRule type="expression" dxfId="108" priority="762">
      <formula>AND($J$53&gt;=4,$J$54&gt;=4,$J$55&gt;=4,$J$56&gt;=4,$K$53&gt;=4,$L$53&gt;=4,$M$53&gt;=4)</formula>
    </cfRule>
  </conditionalFormatting>
  <conditionalFormatting sqref="K85:M86 C85:F86">
    <cfRule type="expression" dxfId="107" priority="765">
      <formula>OR($J$85&lt;4,$J$86&lt;4,$K$85&lt;4,$L$85&lt;4,$M$85&lt;4)</formula>
    </cfRule>
    <cfRule type="expression" dxfId="106" priority="766">
      <formula>AND($J$85&gt;=4,$J$86&gt;=4,$K$85&gt;=4,$L$85&gt;=4,$M$85&gt;=4)</formula>
    </cfRule>
  </conditionalFormatting>
  <conditionalFormatting sqref="K95:M97 C95:F97">
    <cfRule type="expression" dxfId="105" priority="767">
      <formula>AND($J$95&gt;=4,$J$96&gt;=4,$J$97=5,$K$95&gt;=4.5,$L$95&gt;=4.5,$M$95&gt;=4.5)</formula>
    </cfRule>
    <cfRule type="expression" dxfId="104" priority="768">
      <formula>OR($J$95&lt;4,$J$96&lt;4,$J$97&lt;5,$K$95&lt;4.5,$L$95&lt;4.5,$M$95&lt;4.5)</formula>
    </cfRule>
  </conditionalFormatting>
  <conditionalFormatting sqref="K226:M229 C226:F229">
    <cfRule type="expression" dxfId="103" priority="771">
      <formula>OR($J$226&lt;4,$J$227&lt;4,$J$228&lt;4,$J$229&lt;4,$K$226&lt;=4,$L$226&lt;=4,$M$226&lt;=4)</formula>
    </cfRule>
    <cfRule type="expression" dxfId="102" priority="772">
      <formula>AND($J$226&gt;=4,$J$227&gt;=4,$J$228&gt;=4,$J$229&gt;=4,$K$226&gt;4,$L$226&gt;4,$M$226&gt;4)</formula>
    </cfRule>
  </conditionalFormatting>
  <conditionalFormatting sqref="K115:M115 C115:F115">
    <cfRule type="expression" dxfId="101" priority="773">
      <formula>OR($J$115&lt;5,$K$115&lt;5,$L$115&lt;5,$M$115&lt;5)</formula>
    </cfRule>
    <cfRule type="expression" dxfId="100" priority="774">
      <formula>AND($J$115=5,$K$115=5,$L$115=5,$M$115=5)</formula>
    </cfRule>
  </conditionalFormatting>
  <conditionalFormatting sqref="G198:J198">
    <cfRule type="expression" dxfId="99" priority="18">
      <formula>$J$198&lt;4</formula>
    </cfRule>
    <cfRule type="expression" dxfId="98" priority="19">
      <formula>$J$198&gt;=4</formula>
    </cfRule>
  </conditionalFormatting>
  <conditionalFormatting sqref="G199:J199">
    <cfRule type="expression" dxfId="97" priority="16">
      <formula>$J$199&lt;4</formula>
    </cfRule>
    <cfRule type="expression" dxfId="96" priority="17">
      <formula>$J$199&gt;=4</formula>
    </cfRule>
  </conditionalFormatting>
  <conditionalFormatting sqref="G226:J226">
    <cfRule type="expression" dxfId="95" priority="66">
      <formula>$J$226&lt;4</formula>
    </cfRule>
    <cfRule type="expression" dxfId="94" priority="67">
      <formula>$J$226&gt;=4</formula>
    </cfRule>
  </conditionalFormatting>
  <conditionalFormatting sqref="G227:J227">
    <cfRule type="expression" dxfId="93" priority="10">
      <formula>$J$227&lt;4</formula>
    </cfRule>
    <cfRule type="expression" dxfId="92" priority="11">
      <formula>$J$227&gt;=4</formula>
    </cfRule>
  </conditionalFormatting>
  <conditionalFormatting sqref="G7:J7">
    <cfRule type="expression" dxfId="91" priority="670">
      <formula>$J$7&lt;5</formula>
    </cfRule>
    <cfRule type="expression" dxfId="90" priority="671">
      <formula>$J$7=5</formula>
    </cfRule>
  </conditionalFormatting>
  <conditionalFormatting sqref="G6:J6">
    <cfRule type="expression" dxfId="89" priority="8">
      <formula>$J$6&lt;4</formula>
    </cfRule>
    <cfRule type="expression" dxfId="88" priority="9">
      <formula>$J$6&gt;=4</formula>
    </cfRule>
  </conditionalFormatting>
  <conditionalFormatting sqref="G57:J57">
    <cfRule type="expression" dxfId="87" priority="514">
      <formula>$J$57&lt;4</formula>
    </cfRule>
    <cfRule type="expression" dxfId="86" priority="515">
      <formula>$J$57&gt;=4</formula>
    </cfRule>
  </conditionalFormatting>
  <conditionalFormatting sqref="G58:J58">
    <cfRule type="expression" dxfId="85" priority="6">
      <formula>$J$58&lt;4</formula>
    </cfRule>
    <cfRule type="expression" dxfId="84" priority="7">
      <formula>$J$58&gt;=4</formula>
    </cfRule>
  </conditionalFormatting>
  <conditionalFormatting sqref="G63:J63">
    <cfRule type="expression" dxfId="83" priority="4">
      <formula>$J$63&lt;4</formula>
    </cfRule>
    <cfRule type="expression" dxfId="82" priority="5">
      <formula>$J$63&gt;=4</formula>
    </cfRule>
  </conditionalFormatting>
  <conditionalFormatting sqref="G64:J64">
    <cfRule type="expression" dxfId="81" priority="498">
      <formula>$J$64&lt;4</formula>
    </cfRule>
    <cfRule type="expression" dxfId="80" priority="499">
      <formula>$J$64&gt;=4</formula>
    </cfRule>
  </conditionalFormatting>
  <conditionalFormatting sqref="K211:M215 C211:F215">
    <cfRule type="expression" dxfId="79" priority="9332">
      <formula>OR($J$211&lt;4,$J$212&lt;4,$J$213&lt;5,$J$214&lt;4,$J$215&lt;4,$K$211&lt;=4,$L$211&lt;=4,$M$211&lt;=4)</formula>
    </cfRule>
    <cfRule type="expression" dxfId="78" priority="9333">
      <formula>AND($J$211&gt;=4,$J$212&gt;=4,$J$213=5,$J$214&gt;=4,$J$215&gt;=4,$K$211&gt;4,$L$211&gt;4,$M$211&gt;4)</formula>
    </cfRule>
  </conditionalFormatting>
  <conditionalFormatting sqref="G211:J211">
    <cfRule type="expression" dxfId="77" priority="9356">
      <formula>$J$211&lt;4</formula>
    </cfRule>
    <cfRule type="expression" dxfId="76" priority="9357">
      <formula>$J$211&gt;=4</formula>
    </cfRule>
  </conditionalFormatting>
  <conditionalFormatting sqref="K6:M7 C6:F7">
    <cfRule type="expression" dxfId="75" priority="10863">
      <formula>OR($J$6&lt;4,$J$7&lt;5,$K$6&lt;4.5,$L$6&lt;4.5,$M$6&lt;4.5)</formula>
    </cfRule>
    <cfRule type="expression" dxfId="74" priority="10864">
      <formula>AND($J$6&gt;=4,$J$7=5,$K$6&gt;=4.5,$L$6&gt;=4.5,$M$6&gt;=4.5)</formula>
    </cfRule>
  </conditionalFormatting>
  <conditionalFormatting sqref="K45:M46 C45:F46">
    <cfRule type="expression" dxfId="73" priority="10879">
      <formula>OR($J$45&lt;4,$J$46&lt;4,$K$45&lt;=4,$L$45&lt;=4,$M$45&lt;=4)</formula>
    </cfRule>
    <cfRule type="expression" dxfId="72" priority="10880">
      <formula>AND($J$45&gt;=4,$J$46&gt;=4,$K$45&gt;4,$L$45&gt;4,$M$45&gt;4)</formula>
    </cfRule>
  </conditionalFormatting>
  <conditionalFormatting sqref="K59:M60 C59:F60">
    <cfRule type="expression" dxfId="71" priority="10939">
      <formula>OR($J$59&lt;4,$J$60&lt;4,$K$59&lt;4.5,$L$59&lt;4.5,$M$59&lt;4.5)</formula>
    </cfRule>
    <cfRule type="expression" dxfId="70" priority="10940">
      <formula>AND($J$59&gt;=4,$J$60&gt;=4,$K$59&gt;=4.5,$L$59&gt;=4.5,$M$59&gt;=4.5)</formula>
    </cfRule>
  </conditionalFormatting>
  <conditionalFormatting sqref="K61:M63 C61:F63">
    <cfRule type="expression" dxfId="69" priority="11479">
      <formula>OR($J$61&lt;4,$J$62&lt;4,$J$63&lt;4,$K$61&lt;4,$L$61&lt;4,$M$61&lt;4)</formula>
    </cfRule>
    <cfRule type="expression" dxfId="68" priority="11480">
      <formula>AND($J$61&gt;=4,$J$62&gt;=4,$J$63&gt;=4,$K$61&gt;=4,$L$61&gt;=4,$M$61&gt;=4)</formula>
    </cfRule>
  </conditionalFormatting>
  <conditionalFormatting sqref="K64:M64 C64:F64">
    <cfRule type="expression" dxfId="67" priority="11597">
      <formula>OR($J$64&lt;4,$K$64&lt;4,$L$64&lt;4,$M$64&lt;4)</formula>
    </cfRule>
    <cfRule type="expression" dxfId="66" priority="11598">
      <formula>AND($J$64&gt;=4,$K$64&gt;=4,$L$64&gt;=4,$M$64&gt;=4)</formula>
    </cfRule>
  </conditionalFormatting>
  <conditionalFormatting sqref="K119:M119 C119:F119">
    <cfRule type="expression" dxfId="65" priority="12255">
      <formula>OR($J$119&lt;5,$K$119&lt;5,$L$119&lt;5,$M$119&lt;5)</formula>
    </cfRule>
    <cfRule type="expression" dxfId="64" priority="12256">
      <formula>AND($J$119=5,$K$119=5,$L$119=5,$M$119=5)</formula>
    </cfRule>
  </conditionalFormatting>
  <conditionalFormatting sqref="K136:M137 C136:F137">
    <cfRule type="expression" dxfId="63" priority="12257">
      <formula>OR($J$136&lt;4,$J$137&lt;4,$K$136&lt;4,$L$136&lt;4,$M$136&lt;4)</formula>
    </cfRule>
    <cfRule type="expression" dxfId="62" priority="12258">
      <formula>AND($J$136&gt;=4,$J$137&gt;=4,$K$136&gt;=4,$L$136&gt;=4,$M$136&gt;=4)</formula>
    </cfRule>
  </conditionalFormatting>
  <conditionalFormatting sqref="C172:F173 K172:M173">
    <cfRule type="expression" dxfId="61" priority="12303">
      <formula>OR($J$172&lt;4,$J$173&lt;4,$K$172&lt;4,$L$172&lt;4,$M$172&lt;4)</formula>
    </cfRule>
    <cfRule type="expression" dxfId="60" priority="12304">
      <formula>AND($J$172&gt;=4,$J$173&gt;=4,$K$172&gt;=4,$L$172&gt;=4,$M$172&gt;=4)</formula>
    </cfRule>
  </conditionalFormatting>
  <conditionalFormatting sqref="K195:M197 C195:F197">
    <cfRule type="expression" dxfId="59" priority="12414">
      <formula>OR($J$195&lt;4,$J$196&lt;4,$J$197&lt;4,$K$195&lt;=4,$L$195&lt;=4,$M$195&lt;=4)</formula>
    </cfRule>
    <cfRule type="expression" dxfId="58" priority="12415">
      <formula>AND($J$195&gt;=4,$J$196&gt;=4,$J$197&gt;=4,$K$195&gt;4,$L$195&gt;4,$M$195&gt;4)</formula>
    </cfRule>
  </conditionalFormatting>
  <conditionalFormatting sqref="K198:M199 C198:F199">
    <cfRule type="expression" dxfId="57" priority="12545">
      <formula>OR($J$198&lt;4,$J$199&lt;4,$K$198&lt;4,$L$198&lt;4,$M$198&lt;4)</formula>
    </cfRule>
    <cfRule type="expression" dxfId="56" priority="12546">
      <formula>AND($J$198&gt;=4,$J$199&gt;=4,$K$198&gt;=4,$L$198&gt;=4,$M$198&gt;=4)</formula>
    </cfRule>
  </conditionalFormatting>
  <conditionalFormatting sqref="K221:M225 C221:F225">
    <cfRule type="expression" dxfId="55" priority="12559">
      <formula>OR($J$221&lt;4,$J$222&lt;4,$J$223&lt;4,$J$224&lt;4,$J$225&lt;4,$K$221&lt;=4,$L$221&lt;=4,$M$221&lt;=4)</formula>
    </cfRule>
    <cfRule type="expression" dxfId="54" priority="12560">
      <formula>AND($J$221&gt;=4,$J$222&gt;=4,$J$223&gt;=4,$J$224&gt;=4,$J$225&gt;=4,$K$221&gt;4,$L$221&gt;4,$M$221&gt;4)</formula>
    </cfRule>
  </conditionalFormatting>
  <conditionalFormatting sqref="K230:M230 C230:F230">
    <cfRule type="expression" dxfId="53" priority="12625">
      <formula>OR($J$230&lt;4,$K$230&lt;4,$L$230&lt;4,$M$230&lt;4)</formula>
    </cfRule>
    <cfRule type="expression" dxfId="52" priority="12626">
      <formula>AND($J$230&gt;=4,$K$230&gt;=4,$L$230&gt;=4,$M$230&gt;=4)</formula>
    </cfRule>
  </conditionalFormatting>
  <conditionalFormatting sqref="K21:M23 C21:F23">
    <cfRule type="expression" dxfId="51" priority="12635">
      <formula>OR($J$21&lt;4,$J$22&lt;4,$J$23&lt;4,$K$21&lt;=4,$L$21&lt;=4,$M$21&lt;=4)</formula>
    </cfRule>
    <cfRule type="expression" dxfId="50" priority="12636">
      <formula>AND($J$21&gt;=4,$J$22&gt;=4,$J$23&gt;=4,$K$21&gt;4,$L$21&gt;4,$M$21&gt;4)</formula>
    </cfRule>
  </conditionalFormatting>
  <conditionalFormatting sqref="K24:M24 C24:F24">
    <cfRule type="expression" dxfId="49" priority="12637">
      <formula>OR($J$24&lt;4,$K$24&lt;4,$L$24&lt;4,$M$24&lt;4)</formula>
    </cfRule>
    <cfRule type="expression" dxfId="48" priority="12638">
      <formula>AND($J$24&gt;=4,$K$24&gt;=4,$L$24&gt;=4,$M$24&gt;=4)</formula>
    </cfRule>
  </conditionalFormatting>
  <conditionalFormatting sqref="K33:M33 C33:F33">
    <cfRule type="expression" dxfId="47" priority="12986">
      <formula>OR($J$33&lt;4,$K$33&lt;=4,$L$33&lt;=4,$M$33&lt;=4)</formula>
    </cfRule>
    <cfRule type="expression" dxfId="46" priority="12987">
      <formula>AND($J$33&gt;=4,$K$33&gt;4,$L$33&gt;4,$M$33&gt;4)</formula>
    </cfRule>
  </conditionalFormatting>
  <conditionalFormatting sqref="K38:M38 C38:F38">
    <cfRule type="expression" dxfId="45" priority="13258">
      <formula>OR($J$38&lt;4,$K$38&lt;4,$L$38&lt;4,$M$38&lt;4)</formula>
    </cfRule>
    <cfRule type="expression" dxfId="44" priority="13259">
      <formula>AND($J$38&gt;=4,$K$38&gt;=4,$L$38&gt;=4,$M$38&gt;=4)</formula>
    </cfRule>
  </conditionalFormatting>
  <conditionalFormatting sqref="K75:M75 C75:F75">
    <cfRule type="expression" dxfId="43" priority="13682">
      <formula>AND($J$75&gt;=4,$K$75&gt;=4,$L$75&gt;=4,$M$75&gt;=4)</formula>
    </cfRule>
  </conditionalFormatting>
  <conditionalFormatting sqref="K75:M75 C75:F75">
    <cfRule type="expression" dxfId="42" priority="13684">
      <formula>OR($J$75&lt;4,$K$75&lt;4,$L$75&lt;4,$M$75&lt;4)</formula>
    </cfRule>
  </conditionalFormatting>
  <conditionalFormatting sqref="K90:M94 C90:F94">
    <cfRule type="expression" dxfId="41" priority="13731">
      <formula>OR($J$90&lt;5,$J$91&lt;4,$J$92&lt;3,$J$93&lt;4,$J$94&lt;3,$K$90&lt;=4,$L$90&lt;=4,$M$90&lt;=4)</formula>
    </cfRule>
    <cfRule type="expression" dxfId="40" priority="13732">
      <formula>AND($J$90=5,$J$91&gt;=4,$J$92&gt;=3,$J$93&gt;=4,$J$94&gt;=3,$K$90&gt;4,$L$90&gt;4,$M$90&gt;4)</formula>
    </cfRule>
  </conditionalFormatting>
  <conditionalFormatting sqref="K108:M110 C108:F110">
    <cfRule type="expression" dxfId="39" priority="13789">
      <formula>OR($J$108&lt;4,$J$109&lt;4,$J$110&lt;4,$K$108&lt;=4,$L$108&lt;=4,$M$108&lt;=4)</formula>
    </cfRule>
    <cfRule type="expression" dxfId="38" priority="13790">
      <formula>AND($J$108&gt;=4,$J$109&gt;=4,$J$110&gt;=4,$K$108&gt;4,$L$108&gt;4,$M$108&gt;4)</formula>
    </cfRule>
  </conditionalFormatting>
  <conditionalFormatting sqref="K118:M118 C118:F118">
    <cfRule type="expression" dxfId="37" priority="13829">
      <formula>OR($J$118&lt;4,$K$118&lt;4,$L$118&lt;4,$M$118&lt;4)</formula>
    </cfRule>
    <cfRule type="expression" dxfId="36" priority="13830">
      <formula>AND($J$118&gt;=4,$K$118&gt;=4,$L$118&gt;=4,$M$118&gt;=4)</formula>
    </cfRule>
  </conditionalFormatting>
  <conditionalFormatting sqref="K135:M135 C135:F135">
    <cfRule type="expression" dxfId="35" priority="14124">
      <formula>OR($J$135&lt;5,$K$135&lt;5,$L$135&lt;5,$M$135&lt;5)</formula>
    </cfRule>
    <cfRule type="expression" dxfId="34" priority="14125">
      <formula>AND($J$135=5,$K$135=5,$L$135=5,$M$135=5)</formula>
    </cfRule>
  </conditionalFormatting>
  <conditionalFormatting sqref="K145:M145 C145:F145">
    <cfRule type="expression" dxfId="33" priority="14300">
      <formula>OR($J$145&lt;4,$K$145&lt;4,$L$145&lt;4,$M$145&lt;4)</formula>
    </cfRule>
    <cfRule type="expression" dxfId="32" priority="14301">
      <formula>AND($J$145&gt;=4,$K$145&gt;=4,$L$145&gt;=4,$M$145&gt;=4)</formula>
    </cfRule>
  </conditionalFormatting>
  <conditionalFormatting sqref="K167:M167 C167:F167">
    <cfRule type="expression" dxfId="31" priority="14322">
      <formula>OR($J$167&lt;4,$K$167&lt;4,$L$167&lt;4,$M$167&lt;4)</formula>
    </cfRule>
    <cfRule type="expression" dxfId="30" priority="14323">
      <formula>AND($J$167&gt;=4,$K$167&gt;=4,$L$167&gt;=4,$M$167&gt;=4)</formula>
    </cfRule>
  </conditionalFormatting>
  <conditionalFormatting sqref="K169:M169 C169:F169">
    <cfRule type="expression" dxfId="29" priority="14692">
      <formula>OR($J$169&lt;4,$K$169&lt;4,$L$169&lt;4,$M$169&lt;4)</formula>
    </cfRule>
    <cfRule type="expression" dxfId="28" priority="14693">
      <formula>AND($J$169&gt;=4,$K$169&gt;=4,$L$169&gt;=4,$M$169&gt;=4)</formula>
    </cfRule>
  </conditionalFormatting>
  <conditionalFormatting sqref="K171:M171 C171:F171">
    <cfRule type="expression" dxfId="27" priority="14712">
      <formula>OR($J$171&lt;4,$K$171&lt;4,$L$171&lt;4,$M$171&lt;4)</formula>
    </cfRule>
    <cfRule type="expression" dxfId="26" priority="14713">
      <formula>AND($J$171&gt;=4,$K$171&gt;=4,$L$171&gt;=4,$M$171&gt;=4)</formula>
    </cfRule>
  </conditionalFormatting>
  <conditionalFormatting sqref="K200:M201 C200:F201">
    <cfRule type="expression" dxfId="25" priority="14979">
      <formula>OR($J$200&lt;4,$J$201&lt;4,$K$200&lt;=4,$L$200&lt;=4,$M$200&lt;=4)</formula>
    </cfRule>
    <cfRule type="expression" dxfId="24" priority="14980">
      <formula>AND($J$200&gt;=4,$J$201&gt;=4,$K$200&gt;4,$L$200&gt;4,$M$200&gt;4)</formula>
    </cfRule>
  </conditionalFormatting>
  <conditionalFormatting sqref="K207:M210 C207:F210">
    <cfRule type="expression" dxfId="23" priority="14991">
      <formula>OR($J$207&lt;4,$J$208&lt;4,$J$209&lt;4,$J$210&lt;4,$K$207&lt;=4,$L$207&lt;=4,$M$207&lt;=4,)</formula>
    </cfRule>
    <cfRule type="expression" dxfId="22" priority="14992">
      <formula>AND($J$207&gt;=4,$J$208&gt;=4,$J$209&gt;=4,$J$210&gt;=4,$K$207&gt;4,$L$207&gt;4,$M$207&gt;4)</formula>
    </cfRule>
  </conditionalFormatting>
  <conditionalFormatting sqref="K231:M232 C231:F232">
    <cfRule type="expression" dxfId="21" priority="15013">
      <formula>OR($J$231&lt;4,$J$232&lt;4,$K$231&lt;=4,$L$231&lt;=4,$M$231&lt;=4)</formula>
    </cfRule>
    <cfRule type="expression" dxfId="20" priority="15014">
      <formula>AND($J$231&gt;=4,$J$232&gt;=4,$K$231&gt;4,$L$231&gt;4,$M$231&gt;4)</formula>
    </cfRule>
  </conditionalFormatting>
  <conditionalFormatting sqref="K79:M82 C79:F82">
    <cfRule type="expression" dxfId="19" priority="15093">
      <formula>OR($J$79&lt;4,$J$80&lt;5,$J$81&lt;4,$J$82&lt;4,$K$79&lt;=4,$L$79&lt;=4,$M$79&lt;=4,)</formula>
    </cfRule>
    <cfRule type="expression" dxfId="18" priority="15094">
      <formula>AND($J$79&gt;=4,$J$80=5,$J$81&gt;=4,$J$82&gt;=4,$K$79&gt;4,$L$79&gt;4,$M$79&gt;4)</formula>
    </cfRule>
  </conditionalFormatting>
  <conditionalFormatting sqref="K134:M134 C134:F134">
    <cfRule type="expression" dxfId="17" priority="15099">
      <formula>OR($J$134&lt;5,$K$134&lt;5,$L$134&lt;5,$M$134&lt;5)</formula>
    </cfRule>
    <cfRule type="expression" dxfId="16" priority="15100">
      <formula>AND($J$134=5,$K$134=5,$L$134=5,$M$134=5)</formula>
    </cfRule>
  </conditionalFormatting>
  <conditionalFormatting sqref="K146:M147 C146:F147">
    <cfRule type="expression" dxfId="15" priority="15137">
      <formula>OR($J$146&lt;4,$J$147&lt;4,$K$146&lt;4,$L$146&lt;4,$M$146&lt;4)</formula>
    </cfRule>
    <cfRule type="expression" dxfId="14" priority="15138">
      <formula>AND($J$146&gt;=4,$J$147&gt;=4,$K$146&gt;=4,$L$146&gt;=4,$M$146&gt;=4)</formula>
    </cfRule>
  </conditionalFormatting>
  <conditionalFormatting sqref="K216:M220 C216:F220">
    <cfRule type="expression" dxfId="13" priority="15363">
      <formula>OR($J$216&lt;4,$J$217&lt;4,$J$218&lt;4,$J$219&lt;4,$J$220&lt;4,$K$216&lt;=4,$L$216&lt;=4,$M$216&lt;=4)</formula>
    </cfRule>
    <cfRule type="expression" dxfId="12" priority="15364">
      <formula>AND($J$216&gt;=4,$J$217&gt;=4,$J$218&gt;=4,$J$219&gt;=4,$J$220&gt;=4,$K$216&gt;4,$L$216&gt;4,$M$216&gt;4)</formula>
    </cfRule>
  </conditionalFormatting>
  <conditionalFormatting sqref="C216:M220">
    <cfRule type="expression" dxfId="11" priority="1">
      <formula>$F$216="NE"</formula>
    </cfRule>
  </conditionalFormatting>
  <dataValidations count="3">
    <dataValidation type="list" allowBlank="1" showInputMessage="1" showErrorMessage="1" errorTitle="Upozorenje" error="Dokumentaciju i implementaciju moguće je ocjeniti ocjenom 1 do 5 sukladno Smjernicama za provođenje revzije kibernetičke sigurnosti." sqref="W5:X5 H2:I241" xr:uid="{5DD6702C-D51B-4E09-851D-20C06CB26D35}">
      <formula1>"1,2,3,4,5"</formula1>
    </dataValidation>
    <dataValidation type="list" allowBlank="1" showInputMessage="1" showErrorMessage="1" sqref="F18:F20 F51:F52 F76:F78 F87:F89 F103:F104 F154:F164 F171 F135:F137 F216:F220" xr:uid="{A68E9820-8253-41C9-A119-4B7F0B51FF0B}">
      <formula1>"DA,NE"</formula1>
    </dataValidation>
    <dataValidation allowBlank="1" showInputMessage="1" showErrorMessage="1" errorTitle="Upozorenje" error="Dokumentaciju i implementaciju moguće je ocjeniti ocjenom 1 do 5 sukladno Smjernicama za provođenje revzije kibernetičke sigurnosti." sqref="J2:J241" xr:uid="{43948A2E-CAED-47C4-AB00-18734A9C72AD}"/>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1AFE-9303-438D-9A7E-E232F8AD1334}">
  <sheetPr codeName="Sheet5">
    <tabColor rgb="FFFFFF00"/>
  </sheetPr>
  <dimension ref="A1:P119"/>
  <sheetViews>
    <sheetView zoomScaleNormal="100" workbookViewId="0">
      <selection activeCell="D3" sqref="D3:E3"/>
    </sheetView>
  </sheetViews>
  <sheetFormatPr defaultColWidth="0" defaultRowHeight="15" zeroHeight="1" x14ac:dyDescent="0.25"/>
  <cols>
    <col min="1" max="1" width="14.42578125" customWidth="1"/>
    <col min="2" max="2" width="9.140625" customWidth="1"/>
    <col min="3" max="3" width="72.140625" customWidth="1"/>
    <col min="4" max="4" width="19.140625" customWidth="1"/>
    <col min="5" max="5" width="16.140625" customWidth="1"/>
    <col min="6" max="6" width="18.42578125" bestFit="1" customWidth="1"/>
    <col min="7" max="7" width="12.140625" bestFit="1" customWidth="1"/>
    <col min="8" max="8" width="40.42578125" customWidth="1"/>
    <col min="9" max="9" width="19.28515625" bestFit="1" customWidth="1"/>
    <col min="10" max="10" width="12.5703125" customWidth="1"/>
    <col min="11" max="11" width="13.85546875" customWidth="1"/>
    <col min="12" max="12" width="9.140625" customWidth="1"/>
    <col min="13" max="13" width="14.7109375" customWidth="1"/>
    <col min="14" max="14" width="11.42578125" hidden="1" customWidth="1"/>
    <col min="15" max="15" width="12.28515625" hidden="1" customWidth="1"/>
    <col min="16" max="16" width="0" hidden="1" customWidth="1"/>
    <col min="17" max="16384" width="9.140625" hidden="1"/>
  </cols>
  <sheetData>
    <row r="1" spans="1:15" x14ac:dyDescent="0.25">
      <c r="A1" s="5"/>
      <c r="B1" s="5"/>
      <c r="C1" s="5"/>
      <c r="D1" s="5"/>
      <c r="E1" s="5"/>
      <c r="F1" s="5"/>
      <c r="G1" s="5"/>
      <c r="H1" s="5"/>
      <c r="I1" s="5"/>
      <c r="J1" s="5"/>
      <c r="K1" s="5"/>
      <c r="L1" s="5"/>
      <c r="M1" s="5"/>
      <c r="N1" s="5"/>
      <c r="O1" s="5"/>
    </row>
    <row r="2" spans="1:15" x14ac:dyDescent="0.25">
      <c r="A2" s="5"/>
      <c r="B2" s="5"/>
      <c r="C2" s="71"/>
      <c r="D2" s="5"/>
      <c r="E2" s="5"/>
      <c r="F2" s="5"/>
      <c r="G2" s="5"/>
      <c r="H2" s="5"/>
      <c r="I2" s="5"/>
      <c r="J2" s="5"/>
      <c r="K2" s="5"/>
      <c r="L2" s="5"/>
      <c r="M2" s="5"/>
      <c r="N2" s="5"/>
      <c r="O2" s="5"/>
    </row>
    <row r="3" spans="1:15" ht="28.5" customHeight="1" x14ac:dyDescent="0.25">
      <c r="A3" s="5"/>
      <c r="B3" s="874" t="s">
        <v>57</v>
      </c>
      <c r="C3" s="875"/>
      <c r="D3" s="885" t="str">
        <f>UVOD!J27</f>
        <v>OSNOVNA</v>
      </c>
      <c r="E3" s="886"/>
      <c r="F3" s="75"/>
      <c r="G3" s="5"/>
      <c r="H3" s="5"/>
      <c r="I3" s="5"/>
      <c r="J3" s="5"/>
      <c r="K3" s="5"/>
      <c r="L3" s="5"/>
      <c r="M3" s="5"/>
      <c r="N3" s="5"/>
      <c r="O3" s="5"/>
    </row>
    <row r="4" spans="1:15" x14ac:dyDescent="0.25">
      <c r="A4" s="5"/>
      <c r="B4" s="5"/>
      <c r="C4" s="5"/>
      <c r="D4" s="5"/>
      <c r="E4" s="5"/>
      <c r="F4" s="5"/>
      <c r="G4" s="5"/>
      <c r="H4" s="5"/>
      <c r="I4" s="5"/>
      <c r="J4" s="5"/>
      <c r="K4" s="5"/>
      <c r="L4" s="5"/>
      <c r="M4" s="5"/>
      <c r="N4" s="5"/>
      <c r="O4" s="5"/>
    </row>
    <row r="5" spans="1:15" x14ac:dyDescent="0.25">
      <c r="A5" s="5"/>
      <c r="B5" s="879" t="s">
        <v>90</v>
      </c>
      <c r="C5" s="880"/>
      <c r="D5" s="880"/>
      <c r="E5" s="881"/>
      <c r="F5" s="74"/>
      <c r="G5" s="5"/>
      <c r="H5" s="77"/>
      <c r="I5" s="5"/>
      <c r="J5" s="5"/>
      <c r="K5" s="5"/>
      <c r="L5" s="5"/>
      <c r="M5" s="5"/>
      <c r="N5" s="5"/>
      <c r="O5" s="5"/>
    </row>
    <row r="6" spans="1:15" x14ac:dyDescent="0.25">
      <c r="A6" s="5"/>
      <c r="B6" s="882"/>
      <c r="C6" s="883"/>
      <c r="D6" s="883"/>
      <c r="E6" s="884"/>
      <c r="F6" s="74"/>
      <c r="G6" s="5"/>
      <c r="H6" s="5"/>
      <c r="I6" s="5"/>
      <c r="J6" s="5"/>
      <c r="K6" s="5"/>
      <c r="L6" s="5"/>
      <c r="M6" s="5"/>
      <c r="N6" s="5"/>
      <c r="O6" s="5"/>
    </row>
    <row r="7" spans="1:15" x14ac:dyDescent="0.25">
      <c r="A7" s="5"/>
      <c r="B7" s="5"/>
      <c r="C7" s="5"/>
      <c r="D7" s="5"/>
      <c r="E7" s="5"/>
      <c r="F7" s="5"/>
      <c r="G7" s="76"/>
      <c r="H7" s="78"/>
      <c r="I7" s="5"/>
      <c r="J7" s="5"/>
      <c r="K7" s="5"/>
      <c r="L7" s="5"/>
      <c r="M7" s="5"/>
      <c r="N7" s="5"/>
      <c r="O7" s="5"/>
    </row>
    <row r="8" spans="1:15" x14ac:dyDescent="0.25">
      <c r="A8" s="5"/>
      <c r="B8" s="6" t="s">
        <v>0</v>
      </c>
      <c r="C8" s="7" t="s">
        <v>1</v>
      </c>
      <c r="D8" s="8" t="s">
        <v>59</v>
      </c>
      <c r="E8" s="8" t="s">
        <v>112</v>
      </c>
      <c r="F8" s="79"/>
      <c r="G8" s="80"/>
      <c r="H8" s="81"/>
      <c r="I8" s="5"/>
      <c r="J8" s="5"/>
      <c r="K8" s="5"/>
      <c r="L8" s="5"/>
      <c r="M8" s="5"/>
      <c r="N8" s="5"/>
      <c r="O8" s="5"/>
    </row>
    <row r="9" spans="1:15" ht="30" x14ac:dyDescent="0.25">
      <c r="A9" s="5"/>
      <c r="B9" s="41">
        <v>1</v>
      </c>
      <c r="C9" s="10" t="s">
        <v>10</v>
      </c>
      <c r="D9" s="390" t="str">
        <f>IF(E9="OSNOVNA",OSNOVNA!N2,IF(E9="SREDNJA",SREDNJA!N2,NAPREDNA!N2))</f>
        <v/>
      </c>
      <c r="E9" s="252" t="str">
        <f>D3</f>
        <v>OSNOVNA</v>
      </c>
      <c r="F9" s="82"/>
      <c r="G9" s="83"/>
      <c r="H9" s="77"/>
      <c r="I9" s="5"/>
      <c r="J9" s="5"/>
      <c r="K9" s="5"/>
      <c r="L9" s="5"/>
      <c r="M9" s="5"/>
      <c r="N9" s="5"/>
      <c r="O9" s="5"/>
    </row>
    <row r="10" spans="1:15" x14ac:dyDescent="0.25">
      <c r="A10" s="5"/>
      <c r="B10" s="41">
        <v>2</v>
      </c>
      <c r="C10" s="10" t="s">
        <v>5</v>
      </c>
      <c r="D10" s="390" t="str">
        <f>IF(E10="OSNOVNA",OSNOVNA!N21,IF(E10="SREDNJA",SREDNJA!N21,NAPREDNA!N21))</f>
        <v/>
      </c>
      <c r="E10" s="252" t="str">
        <f>D3</f>
        <v>OSNOVNA</v>
      </c>
      <c r="F10" s="82"/>
      <c r="G10" s="83"/>
      <c r="H10" s="5"/>
      <c r="I10" s="5"/>
      <c r="J10" s="5"/>
      <c r="K10" s="5"/>
      <c r="L10" s="5"/>
      <c r="M10" s="5"/>
      <c r="N10" s="5"/>
      <c r="O10" s="5"/>
    </row>
    <row r="11" spans="1:15" x14ac:dyDescent="0.25">
      <c r="A11" s="5"/>
      <c r="B11" s="40">
        <v>3</v>
      </c>
      <c r="C11" s="10" t="s">
        <v>43</v>
      </c>
      <c r="D11" s="390" t="str">
        <f>IF(E11="OSNOVNA",OSNOVNA!N36,IF(E11="SREDNJA",SREDNJA!N38,NAPREDNA!N38))</f>
        <v/>
      </c>
      <c r="E11" s="252" t="str">
        <f>D3</f>
        <v>OSNOVNA</v>
      </c>
      <c r="F11" s="82"/>
      <c r="G11" s="83"/>
      <c r="H11" s="5"/>
      <c r="I11" s="5"/>
      <c r="J11" s="5"/>
      <c r="K11" s="5"/>
      <c r="L11" s="5"/>
      <c r="M11" s="5"/>
      <c r="N11" s="5"/>
      <c r="O11" s="5"/>
    </row>
    <row r="12" spans="1:15" x14ac:dyDescent="0.25">
      <c r="A12" s="5"/>
      <c r="B12" s="40">
        <v>4</v>
      </c>
      <c r="C12" s="10" t="s">
        <v>42</v>
      </c>
      <c r="D12" s="390" t="str">
        <f>IF(E12="OSNOVNA",OSNOVNA!N49,IF(E12="SREDNJA",SREDNJA!N53,NAPREDNA!N53))</f>
        <v/>
      </c>
      <c r="E12" s="252" t="str">
        <f>D3</f>
        <v>OSNOVNA</v>
      </c>
      <c r="F12" s="82"/>
      <c r="G12" s="83"/>
      <c r="H12" s="84"/>
      <c r="I12" s="5"/>
      <c r="J12" s="5"/>
      <c r="K12" s="5"/>
      <c r="L12" s="5"/>
      <c r="M12" s="5"/>
      <c r="N12" s="5"/>
      <c r="O12" s="5"/>
    </row>
    <row r="13" spans="1:15" x14ac:dyDescent="0.25">
      <c r="A13" s="5"/>
      <c r="B13" s="40">
        <v>5</v>
      </c>
      <c r="C13" s="10" t="s">
        <v>33</v>
      </c>
      <c r="D13" s="390" t="str">
        <f>IF(E13="OSNOVNA",OSNOVNA!N75,IF(E13="SREDNJA",SREDNJA!N83,NAPREDNA!N83))</f>
        <v/>
      </c>
      <c r="E13" s="252" t="str">
        <f>D3</f>
        <v>OSNOVNA</v>
      </c>
      <c r="F13" s="82"/>
      <c r="G13" s="83"/>
      <c r="H13" s="5"/>
      <c r="I13" s="5"/>
      <c r="J13" s="5"/>
      <c r="K13" s="5"/>
      <c r="L13" s="5"/>
      <c r="M13" s="5"/>
      <c r="N13" s="5"/>
      <c r="O13" s="5"/>
    </row>
    <row r="14" spans="1:15" x14ac:dyDescent="0.25">
      <c r="A14" s="5"/>
      <c r="B14" s="40">
        <v>6</v>
      </c>
      <c r="C14" s="10" t="s">
        <v>41</v>
      </c>
      <c r="D14" s="390" t="str">
        <f>IF(E14="OSNOVNA",OSNOVNA!N100,IF(E14="SREDNJA",SREDNJA!N115,NAPREDNA!N115))</f>
        <v/>
      </c>
      <c r="E14" s="252" t="str">
        <f>D3</f>
        <v>OSNOVNA</v>
      </c>
      <c r="F14" s="82"/>
      <c r="G14" s="83"/>
      <c r="H14" s="5"/>
      <c r="I14" s="5"/>
      <c r="J14" s="5"/>
      <c r="K14" s="5"/>
      <c r="L14" s="5"/>
      <c r="M14" s="5"/>
      <c r="N14" s="5"/>
      <c r="O14" s="5"/>
    </row>
    <row r="15" spans="1:15" x14ac:dyDescent="0.25">
      <c r="A15" s="5"/>
      <c r="B15" s="40">
        <v>7</v>
      </c>
      <c r="C15" s="11" t="s">
        <v>40</v>
      </c>
      <c r="D15" s="390" t="str">
        <f>IF(E15="OSNOVNA",OSNOVNA!N107,IF(E15="SREDNJA",SREDNJA!N123,NAPREDNA!N123))</f>
        <v/>
      </c>
      <c r="E15" s="252" t="str">
        <f>D3</f>
        <v>OSNOVNA</v>
      </c>
      <c r="F15" s="82"/>
      <c r="G15" s="83"/>
      <c r="H15" s="5"/>
      <c r="I15" s="5"/>
      <c r="J15" s="5"/>
      <c r="K15" s="5"/>
      <c r="L15" s="5"/>
      <c r="M15" s="5"/>
      <c r="N15" s="5"/>
      <c r="O15" s="5"/>
    </row>
    <row r="16" spans="1:15" x14ac:dyDescent="0.25">
      <c r="A16" s="5"/>
      <c r="B16" s="40">
        <v>8</v>
      </c>
      <c r="C16" s="10" t="s">
        <v>39</v>
      </c>
      <c r="D16" s="390" t="str">
        <f>IF(E16="OSNOVNA",OSNOVNA!N119,IF(E16="SREDNJA",SREDNJA!N138,NAPREDNA!N138))</f>
        <v/>
      </c>
      <c r="E16" s="252" t="str">
        <f>D3</f>
        <v>OSNOVNA</v>
      </c>
      <c r="F16" s="82"/>
      <c r="G16" s="83"/>
      <c r="H16" s="5"/>
      <c r="I16" s="5"/>
      <c r="J16" s="5"/>
      <c r="K16" s="5"/>
      <c r="L16" s="5"/>
      <c r="M16" s="5"/>
      <c r="N16" s="5"/>
      <c r="O16" s="5"/>
    </row>
    <row r="17" spans="1:15" x14ac:dyDescent="0.25">
      <c r="A17" s="5"/>
      <c r="B17" s="40">
        <v>9</v>
      </c>
      <c r="C17" s="12" t="s">
        <v>38</v>
      </c>
      <c r="D17" s="390" t="str">
        <f>IF(E17="OSNOVNA",OSNOVNA!N127,IF(E17="SREDNJA",SREDNJA!N148,NAPREDNA!N148))</f>
        <v/>
      </c>
      <c r="E17" s="252" t="str">
        <f>D3</f>
        <v>OSNOVNA</v>
      </c>
      <c r="F17" s="82"/>
      <c r="G17" s="83"/>
      <c r="H17" s="5"/>
      <c r="I17" s="5"/>
      <c r="J17" s="5"/>
      <c r="K17" s="5"/>
      <c r="L17" s="5"/>
      <c r="M17" s="5"/>
      <c r="N17" s="5"/>
      <c r="O17" s="5"/>
    </row>
    <row r="18" spans="1:15" x14ac:dyDescent="0.25">
      <c r="A18" s="5"/>
      <c r="B18" s="40">
        <v>10</v>
      </c>
      <c r="C18" s="10" t="s">
        <v>34</v>
      </c>
      <c r="D18" s="390" t="str">
        <f>IF(E18="OSNOVNA",OSNOVNA!N142,IF(E18="SREDNJA",SREDNJA!N165,NAPREDNA!N165))</f>
        <v/>
      </c>
      <c r="E18" s="252" t="str">
        <f>D3</f>
        <v>OSNOVNA</v>
      </c>
      <c r="F18" s="82"/>
      <c r="G18" s="83"/>
      <c r="H18" s="5"/>
      <c r="I18" s="5"/>
      <c r="J18" s="5"/>
      <c r="K18" s="5"/>
      <c r="L18" s="5"/>
      <c r="M18" s="5"/>
      <c r="N18" s="5"/>
      <c r="O18" s="5"/>
    </row>
    <row r="19" spans="1:15" x14ac:dyDescent="0.25">
      <c r="A19" s="5"/>
      <c r="B19" s="40">
        <v>11</v>
      </c>
      <c r="C19" s="10" t="s">
        <v>37</v>
      </c>
      <c r="D19" s="390" t="str">
        <f>IF(E19="OSNOVNA",OSNOVNA!N149,IF(E19="SREDNJA",SREDNJA!N172,NAPREDNA!N172))</f>
        <v/>
      </c>
      <c r="E19" s="252" t="str">
        <f>D3</f>
        <v>OSNOVNA</v>
      </c>
      <c r="F19" s="82"/>
      <c r="G19" s="83"/>
      <c r="H19" s="5"/>
      <c r="I19" s="5"/>
      <c r="J19" s="5"/>
      <c r="K19" s="5"/>
      <c r="L19" s="5"/>
      <c r="M19" s="5"/>
      <c r="N19" s="5"/>
      <c r="O19" s="5"/>
    </row>
    <row r="20" spans="1:15" x14ac:dyDescent="0.25">
      <c r="A20" s="5"/>
      <c r="B20" s="40">
        <v>12</v>
      </c>
      <c r="C20" s="10" t="s">
        <v>36</v>
      </c>
      <c r="D20" s="390" t="str">
        <f>IF(E20="OSNOVNA",OSNOVNA!N174,IF(E20="SREDNJA",SREDNJA!N198,NAPREDNA!N198))</f>
        <v/>
      </c>
      <c r="E20" s="252" t="str">
        <f>D3</f>
        <v>OSNOVNA</v>
      </c>
      <c r="F20" s="82"/>
      <c r="G20" s="83"/>
      <c r="H20" s="5"/>
      <c r="I20" s="5"/>
      <c r="J20" s="5"/>
      <c r="K20" s="5"/>
      <c r="L20" s="5"/>
      <c r="M20" s="5"/>
      <c r="N20" s="5"/>
      <c r="O20" s="5"/>
    </row>
    <row r="21" spans="1:15" x14ac:dyDescent="0.25">
      <c r="A21" s="5"/>
      <c r="B21" s="40">
        <v>13</v>
      </c>
      <c r="C21" s="10" t="s">
        <v>35</v>
      </c>
      <c r="D21" s="390" t="str">
        <f>IF(E21="OSNOVNA",OSNOVNA!N200,IF(E21="SREDNJA",SREDNJA!N230,NAPREDNA!N230))</f>
        <v/>
      </c>
      <c r="E21" s="252" t="str">
        <f>D3</f>
        <v>OSNOVNA</v>
      </c>
      <c r="F21" s="82"/>
      <c r="G21" s="83"/>
      <c r="H21" s="5"/>
      <c r="I21" s="5"/>
      <c r="J21" s="5"/>
      <c r="K21" s="5"/>
      <c r="L21" s="5"/>
      <c r="M21" s="5"/>
      <c r="N21" s="5"/>
      <c r="O21" s="5"/>
    </row>
    <row r="22" spans="1:15" ht="30" customHeight="1" x14ac:dyDescent="0.25">
      <c r="A22" s="5"/>
      <c r="B22" s="34" t="s">
        <v>0</v>
      </c>
      <c r="C22" s="394" t="s">
        <v>335</v>
      </c>
      <c r="D22" s="877" t="str">
        <f>IFERROR(AVERAGE(D9:D21),"")</f>
        <v/>
      </c>
      <c r="E22" s="878"/>
      <c r="F22" s="82"/>
      <c r="G22" s="76"/>
      <c r="H22" s="5"/>
      <c r="I22" s="5"/>
      <c r="J22" s="5"/>
      <c r="K22" s="5"/>
      <c r="L22" s="5"/>
      <c r="M22" s="5"/>
      <c r="N22" s="5"/>
      <c r="O22" s="5"/>
    </row>
    <row r="23" spans="1:15" x14ac:dyDescent="0.25">
      <c r="A23" s="5"/>
      <c r="B23" s="5"/>
      <c r="C23" s="5"/>
      <c r="D23" s="5"/>
      <c r="E23" s="5"/>
      <c r="F23" s="5"/>
      <c r="G23" s="5"/>
      <c r="H23" s="5"/>
      <c r="I23" s="5"/>
      <c r="J23" s="5"/>
      <c r="K23" s="5"/>
      <c r="L23" s="5"/>
      <c r="M23" s="5"/>
      <c r="N23" s="5"/>
      <c r="O23" s="5"/>
    </row>
    <row r="24" spans="1:15" x14ac:dyDescent="0.25">
      <c r="A24" s="5"/>
      <c r="B24" s="5"/>
      <c r="C24" s="5"/>
      <c r="D24" s="5"/>
      <c r="E24" s="5"/>
      <c r="F24" s="5"/>
      <c r="G24" s="5"/>
      <c r="H24" s="5"/>
      <c r="I24" s="5"/>
      <c r="J24" s="5"/>
      <c r="K24" s="5"/>
      <c r="L24" s="5"/>
      <c r="M24" s="5"/>
      <c r="N24" s="5"/>
      <c r="O24" s="5"/>
    </row>
    <row r="25" spans="1:15" x14ac:dyDescent="0.25">
      <c r="A25" s="5"/>
      <c r="B25" s="5"/>
      <c r="C25" s="5"/>
      <c r="D25" s="5"/>
      <c r="E25" s="5"/>
      <c r="F25" s="5"/>
      <c r="G25" s="5"/>
      <c r="H25" s="5"/>
      <c r="I25" s="5"/>
      <c r="J25" s="5"/>
      <c r="K25" s="5"/>
      <c r="L25" s="5"/>
      <c r="M25" s="5"/>
      <c r="N25" s="5"/>
      <c r="O25" s="5"/>
    </row>
    <row r="26" spans="1:15" ht="15" customHeight="1" x14ac:dyDescent="0.25">
      <c r="A26" s="72"/>
      <c r="B26" s="73"/>
      <c r="C26" s="73"/>
      <c r="D26" s="73"/>
      <c r="E26" s="73"/>
      <c r="F26" s="73"/>
      <c r="G26" s="73"/>
      <c r="H26" s="73"/>
      <c r="I26" s="72"/>
      <c r="J26" s="72"/>
      <c r="K26" s="72"/>
      <c r="L26" s="72"/>
      <c r="M26" s="72"/>
      <c r="N26" s="72"/>
      <c r="O26" s="72"/>
    </row>
    <row r="27" spans="1:15" x14ac:dyDescent="0.25">
      <c r="A27" s="73"/>
      <c r="B27" s="73"/>
      <c r="C27" s="73"/>
      <c r="D27" s="73"/>
      <c r="E27" s="73"/>
      <c r="F27" s="73"/>
      <c r="G27" s="73"/>
      <c r="H27" s="73"/>
      <c r="I27" s="72"/>
      <c r="J27" s="72"/>
      <c r="K27" s="72"/>
      <c r="L27" s="72"/>
      <c r="M27" s="72"/>
      <c r="N27" s="72"/>
      <c r="O27" s="72"/>
    </row>
    <row r="28" spans="1:15" ht="15" customHeight="1" x14ac:dyDescent="0.25">
      <c r="A28" s="73"/>
      <c r="B28" s="73"/>
      <c r="C28" s="73"/>
      <c r="D28" s="73"/>
      <c r="E28" s="73"/>
      <c r="F28" s="73"/>
      <c r="G28" s="73"/>
      <c r="H28" s="73"/>
      <c r="I28" s="72"/>
      <c r="J28" s="72"/>
      <c r="K28" s="72"/>
      <c r="L28" s="72"/>
      <c r="M28" s="72"/>
      <c r="N28" s="72"/>
      <c r="O28" s="72"/>
    </row>
    <row r="29" spans="1:15" x14ac:dyDescent="0.25">
      <c r="A29" s="73"/>
      <c r="B29" s="87"/>
      <c r="C29" s="88"/>
      <c r="D29" s="80"/>
      <c r="E29" s="80"/>
      <c r="F29" s="80"/>
      <c r="G29" s="73"/>
      <c r="H29" s="73"/>
      <c r="I29" s="72"/>
      <c r="J29" s="72"/>
      <c r="K29" s="72"/>
      <c r="L29" s="72"/>
      <c r="M29" s="72"/>
      <c r="N29" s="72"/>
      <c r="O29" s="72"/>
    </row>
    <row r="30" spans="1:15" x14ac:dyDescent="0.25">
      <c r="A30" s="73"/>
      <c r="B30" s="87"/>
      <c r="C30" s="89"/>
      <c r="D30" s="83"/>
      <c r="E30" s="83"/>
      <c r="F30" s="83"/>
      <c r="G30" s="85"/>
      <c r="H30" s="86"/>
      <c r="I30" s="72"/>
      <c r="J30" s="72"/>
      <c r="K30" s="72"/>
      <c r="L30" s="72"/>
      <c r="M30" s="72"/>
      <c r="N30" s="72"/>
      <c r="O30" s="72"/>
    </row>
    <row r="31" spans="1:15" x14ac:dyDescent="0.25">
      <c r="A31" s="73"/>
      <c r="B31" s="87"/>
      <c r="C31" s="89"/>
      <c r="D31" s="83"/>
      <c r="E31" s="83"/>
      <c r="F31" s="83"/>
      <c r="G31" s="73"/>
      <c r="H31" s="90"/>
      <c r="I31" s="72"/>
      <c r="J31" s="72"/>
      <c r="K31" s="72"/>
      <c r="L31" s="72"/>
      <c r="M31" s="72"/>
      <c r="N31" s="72"/>
      <c r="O31" s="72"/>
    </row>
    <row r="32" spans="1:15" x14ac:dyDescent="0.25">
      <c r="A32" s="73"/>
      <c r="B32" s="88"/>
      <c r="C32" s="89"/>
      <c r="D32" s="83"/>
      <c r="E32" s="83"/>
      <c r="F32" s="83"/>
      <c r="G32" s="73"/>
      <c r="H32" s="91"/>
      <c r="I32" s="72"/>
      <c r="J32" s="72"/>
      <c r="K32" s="72"/>
      <c r="L32" s="72"/>
      <c r="M32" s="72"/>
      <c r="N32" s="72"/>
      <c r="O32" s="72"/>
    </row>
    <row r="33" spans="1:15" x14ac:dyDescent="0.25">
      <c r="A33" s="73"/>
      <c r="B33" s="88"/>
      <c r="C33" s="89"/>
      <c r="D33" s="83"/>
      <c r="E33" s="83"/>
      <c r="F33" s="83"/>
      <c r="G33" s="73"/>
      <c r="H33" s="73"/>
      <c r="I33" s="72"/>
      <c r="J33" s="72"/>
      <c r="K33" s="72"/>
      <c r="L33" s="72"/>
      <c r="M33" s="72"/>
      <c r="N33" s="72"/>
      <c r="O33" s="72"/>
    </row>
    <row r="34" spans="1:15" hidden="1" x14ac:dyDescent="0.25">
      <c r="A34" s="73"/>
      <c r="B34" s="88"/>
      <c r="C34" s="89"/>
      <c r="D34" s="83"/>
      <c r="E34" s="83"/>
      <c r="F34" s="83"/>
      <c r="G34" s="73"/>
      <c r="H34" s="92"/>
      <c r="I34" s="72"/>
      <c r="J34" s="72"/>
      <c r="K34" s="72"/>
      <c r="L34" s="72"/>
      <c r="M34" s="72"/>
      <c r="N34" s="72"/>
      <c r="O34" s="72"/>
    </row>
    <row r="35" spans="1:15" hidden="1" x14ac:dyDescent="0.25">
      <c r="A35" s="73"/>
      <c r="B35" s="88"/>
      <c r="C35" s="89"/>
      <c r="D35" s="83"/>
      <c r="E35" s="83"/>
      <c r="F35" s="83"/>
      <c r="G35" s="73"/>
      <c r="H35" s="73"/>
      <c r="I35" s="72"/>
      <c r="J35" s="72"/>
      <c r="K35" s="72"/>
      <c r="L35" s="72"/>
      <c r="M35" s="72"/>
      <c r="N35" s="72"/>
      <c r="O35" s="72"/>
    </row>
    <row r="36" spans="1:15" hidden="1" x14ac:dyDescent="0.25">
      <c r="A36" s="73"/>
      <c r="B36" s="88"/>
      <c r="C36" s="91"/>
      <c r="D36" s="83"/>
      <c r="E36" s="83"/>
      <c r="F36" s="83"/>
      <c r="G36" s="73"/>
      <c r="H36" s="73"/>
      <c r="I36" s="72"/>
      <c r="J36" s="72"/>
      <c r="K36" s="72"/>
      <c r="L36" s="72"/>
      <c r="M36" s="72"/>
      <c r="N36" s="72"/>
      <c r="O36" s="72"/>
    </row>
    <row r="37" spans="1:15" hidden="1" x14ac:dyDescent="0.25">
      <c r="A37" s="73"/>
      <c r="B37" s="88"/>
      <c r="C37" s="89"/>
      <c r="D37" s="83"/>
      <c r="E37" s="83"/>
      <c r="F37" s="83"/>
      <c r="G37" s="73"/>
      <c r="H37" s="73"/>
      <c r="I37" s="72"/>
      <c r="J37" s="72"/>
      <c r="K37" s="72"/>
      <c r="L37" s="72"/>
      <c r="M37" s="72"/>
      <c r="N37" s="72"/>
      <c r="O37" s="72"/>
    </row>
    <row r="38" spans="1:15" hidden="1" x14ac:dyDescent="0.25">
      <c r="A38" s="73"/>
      <c r="B38" s="88"/>
      <c r="C38" s="81"/>
      <c r="D38" s="83"/>
      <c r="E38" s="83"/>
      <c r="F38" s="83"/>
      <c r="G38" s="73"/>
      <c r="H38" s="73"/>
      <c r="I38" s="72"/>
      <c r="J38" s="72"/>
      <c r="K38" s="72"/>
      <c r="L38" s="72"/>
      <c r="M38" s="72"/>
      <c r="N38" s="72"/>
      <c r="O38" s="72"/>
    </row>
    <row r="39" spans="1:15" hidden="1" x14ac:dyDescent="0.25">
      <c r="A39" s="73"/>
      <c r="B39" s="88"/>
      <c r="C39" s="89"/>
      <c r="D39" s="83"/>
      <c r="E39" s="83"/>
      <c r="F39" s="83"/>
      <c r="G39" s="73"/>
      <c r="H39" s="73"/>
      <c r="I39" s="72"/>
      <c r="J39" s="72"/>
      <c r="K39" s="72"/>
      <c r="L39" s="72"/>
      <c r="M39" s="72"/>
      <c r="N39" s="72"/>
      <c r="O39" s="72"/>
    </row>
    <row r="40" spans="1:15" hidden="1" x14ac:dyDescent="0.25">
      <c r="A40" s="73"/>
      <c r="B40" s="88"/>
      <c r="C40" s="89"/>
      <c r="D40" s="83"/>
      <c r="E40" s="83"/>
      <c r="F40" s="83"/>
      <c r="G40" s="73"/>
      <c r="H40" s="73"/>
      <c r="I40" s="72"/>
      <c r="J40" s="72"/>
      <c r="K40" s="72"/>
      <c r="L40" s="72"/>
      <c r="M40" s="72"/>
      <c r="N40" s="72"/>
      <c r="O40" s="72"/>
    </row>
    <row r="41" spans="1:15" hidden="1" x14ac:dyDescent="0.25">
      <c r="A41" s="73"/>
      <c r="B41" s="88"/>
      <c r="C41" s="89"/>
      <c r="D41" s="83"/>
      <c r="E41" s="83"/>
      <c r="F41" s="83"/>
      <c r="G41" s="73"/>
      <c r="H41" s="73"/>
      <c r="I41" s="72"/>
      <c r="J41" s="72"/>
      <c r="K41" s="72"/>
      <c r="L41" s="72"/>
      <c r="M41" s="72"/>
      <c r="N41" s="72"/>
      <c r="O41" s="72"/>
    </row>
    <row r="42" spans="1:15" hidden="1" x14ac:dyDescent="0.25">
      <c r="A42" s="48"/>
      <c r="B42" s="52"/>
      <c r="C42" s="53"/>
      <c r="D42" s="49"/>
      <c r="E42" s="49"/>
      <c r="F42" s="49"/>
      <c r="G42" s="48"/>
      <c r="H42" s="48"/>
      <c r="I42" s="39"/>
      <c r="J42" s="39"/>
      <c r="K42" s="39"/>
      <c r="L42" s="39"/>
      <c r="M42" s="39"/>
      <c r="N42" s="39"/>
      <c r="O42" s="39"/>
    </row>
    <row r="43" spans="1:15" hidden="1" x14ac:dyDescent="0.25">
      <c r="A43" s="48"/>
      <c r="B43" s="28"/>
      <c r="C43" s="48"/>
      <c r="D43" s="876"/>
      <c r="E43" s="876"/>
      <c r="F43" s="49"/>
      <c r="G43" s="48"/>
      <c r="H43" s="48"/>
      <c r="I43" s="39"/>
      <c r="J43" s="39"/>
      <c r="K43" s="39"/>
      <c r="L43" s="39"/>
      <c r="M43" s="39"/>
      <c r="N43" s="39"/>
      <c r="O43" s="39"/>
    </row>
    <row r="44" spans="1:15" hidden="1" x14ac:dyDescent="0.25">
      <c r="A44" s="48"/>
      <c r="B44" s="14"/>
      <c r="C44" s="14"/>
      <c r="D44" s="14"/>
      <c r="E44" s="14"/>
      <c r="F44" s="49"/>
      <c r="G44" s="48"/>
      <c r="H44" s="48"/>
      <c r="I44" s="39"/>
      <c r="J44" s="39"/>
      <c r="K44" s="39"/>
      <c r="L44" s="39"/>
      <c r="M44" s="39"/>
      <c r="N44" s="39"/>
      <c r="O44" s="39"/>
    </row>
    <row r="45" spans="1:15" hidden="1" x14ac:dyDescent="0.25">
      <c r="A45" s="48"/>
      <c r="B45" s="28"/>
      <c r="C45" s="48"/>
      <c r="D45" s="873"/>
      <c r="E45" s="873"/>
      <c r="F45" s="873"/>
      <c r="G45" s="48"/>
      <c r="H45" s="48"/>
      <c r="I45" s="39"/>
      <c r="J45" s="39"/>
      <c r="K45" s="39"/>
      <c r="L45" s="39"/>
      <c r="M45" s="39"/>
      <c r="N45" s="39"/>
      <c r="O45" s="39"/>
    </row>
    <row r="46" spans="1:15" hidden="1" x14ac:dyDescent="0.25">
      <c r="A46" s="48"/>
      <c r="B46" s="48"/>
      <c r="C46" s="48"/>
      <c r="D46" s="48"/>
      <c r="E46" s="48"/>
      <c r="F46" s="48"/>
      <c r="G46" s="48"/>
      <c r="H46" s="48"/>
      <c r="I46" s="39"/>
      <c r="J46" s="39"/>
      <c r="K46" s="39"/>
      <c r="L46" s="39"/>
      <c r="M46" s="39"/>
      <c r="N46" s="39"/>
      <c r="O46" s="39"/>
    </row>
    <row r="47" spans="1:15" hidden="1" x14ac:dyDescent="0.25">
      <c r="A47" s="48"/>
      <c r="B47" s="48"/>
      <c r="C47" s="48"/>
      <c r="D47" s="48"/>
      <c r="E47" s="48"/>
      <c r="F47" s="48"/>
      <c r="G47" s="48"/>
      <c r="H47" s="48"/>
      <c r="I47" s="39"/>
      <c r="J47" s="39"/>
      <c r="K47" s="39"/>
      <c r="L47" s="39"/>
      <c r="M47" s="39"/>
      <c r="N47" s="39"/>
      <c r="O47" s="39"/>
    </row>
    <row r="48" spans="1:15" hidden="1" x14ac:dyDescent="0.25">
      <c r="A48" s="48"/>
      <c r="B48" s="48"/>
      <c r="C48" s="48"/>
      <c r="D48" s="48"/>
      <c r="E48" s="48"/>
      <c r="F48" s="48"/>
      <c r="G48" s="48"/>
      <c r="H48" s="48"/>
      <c r="I48" s="39"/>
      <c r="J48" s="39"/>
      <c r="K48" s="39"/>
      <c r="L48" s="39"/>
      <c r="M48" s="39"/>
      <c r="N48" s="39"/>
      <c r="O48" s="39"/>
    </row>
    <row r="49" spans="1:15" hidden="1" x14ac:dyDescent="0.25">
      <c r="A49" s="48"/>
      <c r="B49" s="14"/>
      <c r="C49" s="14"/>
      <c r="D49" s="14"/>
      <c r="E49" s="14"/>
      <c r="F49" s="48"/>
      <c r="G49" s="48"/>
      <c r="H49" s="48"/>
      <c r="I49" s="39"/>
      <c r="J49" s="39"/>
      <c r="K49" s="39"/>
      <c r="L49" s="39"/>
      <c r="M49" s="39"/>
      <c r="N49" s="39"/>
      <c r="O49" s="39"/>
    </row>
    <row r="50" spans="1:15" hidden="1" x14ac:dyDescent="0.25">
      <c r="A50" s="48"/>
      <c r="B50" s="14"/>
      <c r="C50" s="14"/>
      <c r="D50" s="14"/>
      <c r="E50" s="14"/>
      <c r="F50" s="48"/>
      <c r="G50" s="48"/>
      <c r="H50" s="48"/>
      <c r="I50" s="39"/>
      <c r="J50" s="39"/>
      <c r="K50" s="39"/>
      <c r="L50" s="39"/>
      <c r="M50" s="39"/>
      <c r="N50" s="39"/>
      <c r="O50" s="39"/>
    </row>
    <row r="51" spans="1:15" hidden="1" x14ac:dyDescent="0.25">
      <c r="A51" s="48"/>
      <c r="B51" s="14"/>
      <c r="C51" s="14"/>
      <c r="D51" s="14"/>
      <c r="E51" s="14"/>
      <c r="F51" s="48"/>
      <c r="G51" s="48"/>
      <c r="H51" s="48"/>
      <c r="I51" s="39"/>
      <c r="J51" s="39"/>
      <c r="K51" s="39"/>
      <c r="L51" s="39"/>
      <c r="M51" s="39"/>
      <c r="N51" s="39"/>
      <c r="O51" s="39"/>
    </row>
    <row r="52" spans="1:15" hidden="1" x14ac:dyDescent="0.25">
      <c r="A52" s="39"/>
      <c r="F52" s="48"/>
      <c r="G52" s="48"/>
      <c r="H52" s="48"/>
      <c r="I52" s="39"/>
      <c r="J52" s="39"/>
      <c r="K52" s="39"/>
      <c r="L52" s="39"/>
      <c r="M52" s="39"/>
      <c r="N52" s="39"/>
      <c r="O52" s="39"/>
    </row>
    <row r="53" spans="1:15" hidden="1" x14ac:dyDescent="0.25">
      <c r="A53" s="39"/>
      <c r="F53" s="48"/>
      <c r="G53" s="48"/>
      <c r="H53" s="48"/>
      <c r="I53" s="39"/>
      <c r="J53" s="39"/>
      <c r="K53" s="39"/>
      <c r="L53" s="39"/>
      <c r="M53" s="39"/>
      <c r="N53" s="39"/>
      <c r="O53" s="39"/>
    </row>
    <row r="54" spans="1:15" hidden="1" x14ac:dyDescent="0.25">
      <c r="A54" s="39"/>
      <c r="F54" s="39"/>
      <c r="G54" s="39"/>
      <c r="H54" s="39"/>
      <c r="I54" s="39"/>
      <c r="J54" s="39"/>
      <c r="K54" s="39"/>
      <c r="L54" s="39"/>
      <c r="M54" s="39"/>
      <c r="N54" s="39"/>
      <c r="O54" s="39"/>
    </row>
    <row r="55" spans="1:15" hidden="1" x14ac:dyDescent="0.25">
      <c r="A55" s="39"/>
      <c r="F55" s="39"/>
      <c r="G55" s="39"/>
      <c r="H55" s="39"/>
      <c r="I55" s="39"/>
      <c r="J55" s="39"/>
      <c r="K55" s="39"/>
      <c r="L55" s="39"/>
      <c r="M55" s="39"/>
      <c r="N55" s="39"/>
      <c r="O55" s="39"/>
    </row>
    <row r="56" spans="1:15" ht="15" hidden="1" customHeight="1" x14ac:dyDescent="0.25">
      <c r="A56" s="39"/>
      <c r="F56" s="39"/>
      <c r="G56" s="39"/>
      <c r="H56" s="39"/>
      <c r="I56" s="39"/>
      <c r="J56" s="39"/>
      <c r="K56" s="39"/>
      <c r="L56" s="39"/>
      <c r="M56" s="39"/>
      <c r="N56" s="39"/>
      <c r="O56" s="39"/>
    </row>
    <row r="57" spans="1:15" hidden="1" x14ac:dyDescent="0.25">
      <c r="A57" s="39"/>
      <c r="F57" s="39"/>
      <c r="G57" s="39"/>
      <c r="H57" s="39"/>
      <c r="I57" s="39"/>
      <c r="J57" s="39"/>
      <c r="K57" s="39"/>
      <c r="L57" s="39"/>
      <c r="M57" s="39"/>
      <c r="N57" s="39"/>
      <c r="O57" s="39"/>
    </row>
    <row r="58" spans="1:15" hidden="1" x14ac:dyDescent="0.25">
      <c r="A58" s="39"/>
      <c r="F58" s="39"/>
      <c r="G58" s="39"/>
      <c r="H58" s="39"/>
      <c r="I58" s="39"/>
      <c r="J58" s="39"/>
      <c r="K58" s="39"/>
      <c r="L58" s="39"/>
      <c r="M58" s="39"/>
      <c r="N58" s="39"/>
      <c r="O58" s="39"/>
    </row>
    <row r="59" spans="1:15" hidden="1" x14ac:dyDescent="0.25">
      <c r="A59" s="39"/>
      <c r="F59" s="39"/>
      <c r="G59" s="39"/>
      <c r="H59" s="39"/>
      <c r="I59" s="39"/>
      <c r="J59" s="39"/>
      <c r="K59" s="39"/>
      <c r="L59" s="39"/>
      <c r="M59" s="39"/>
      <c r="N59" s="39"/>
      <c r="O59" s="39"/>
    </row>
    <row r="60" spans="1:15" hidden="1" x14ac:dyDescent="0.25">
      <c r="A60" s="39"/>
      <c r="F60" s="39"/>
      <c r="G60" s="39"/>
      <c r="H60" s="39"/>
      <c r="I60" s="39"/>
      <c r="J60" s="39"/>
      <c r="K60" s="39"/>
      <c r="L60" s="39"/>
      <c r="M60" s="39"/>
      <c r="N60" s="39"/>
      <c r="O60" s="39"/>
    </row>
    <row r="61" spans="1:15" hidden="1" x14ac:dyDescent="0.25">
      <c r="A61" s="39"/>
      <c r="F61" s="39"/>
      <c r="G61" s="39"/>
      <c r="H61" s="39"/>
      <c r="I61" s="39"/>
      <c r="J61" s="39"/>
      <c r="K61" s="39"/>
      <c r="L61" s="39"/>
      <c r="M61" s="39"/>
      <c r="N61" s="39"/>
      <c r="O61" s="39"/>
    </row>
    <row r="62" spans="1:15" ht="15" hidden="1" customHeight="1" x14ac:dyDescent="0.25">
      <c r="A62" s="39"/>
      <c r="F62" s="39"/>
      <c r="G62" s="39"/>
      <c r="H62" s="39"/>
      <c r="I62" s="39"/>
      <c r="J62" s="39"/>
      <c r="K62" s="39"/>
      <c r="L62" s="39"/>
      <c r="M62" s="39"/>
      <c r="N62" s="39"/>
      <c r="O62" s="39"/>
    </row>
    <row r="63" spans="1:15" ht="15" hidden="1" customHeight="1" x14ac:dyDescent="0.25">
      <c r="A63" s="39"/>
      <c r="F63" s="39"/>
      <c r="G63" s="39"/>
      <c r="H63" s="39"/>
      <c r="I63" s="39"/>
      <c r="J63" s="39"/>
      <c r="K63" s="39"/>
      <c r="L63" s="39"/>
      <c r="M63" s="39"/>
      <c r="N63" s="39"/>
      <c r="O63" s="39"/>
    </row>
    <row r="64" spans="1:15" hidden="1" x14ac:dyDescent="0.25">
      <c r="A64" s="39"/>
      <c r="B64" s="39"/>
      <c r="C64" s="39"/>
      <c r="D64" s="39"/>
      <c r="E64" s="39"/>
      <c r="F64" s="39"/>
      <c r="G64" s="39"/>
      <c r="H64" s="39"/>
      <c r="I64" s="39"/>
      <c r="J64" s="39"/>
      <c r="K64" s="39"/>
      <c r="L64" s="39"/>
      <c r="M64" s="39"/>
      <c r="N64" s="39"/>
      <c r="O64" s="39"/>
    </row>
    <row r="65" spans="1:15" hidden="1" x14ac:dyDescent="0.25">
      <c r="A65" s="39"/>
      <c r="B65" s="39"/>
      <c r="C65" s="39"/>
      <c r="D65" s="39"/>
      <c r="E65" s="39"/>
      <c r="F65" s="39"/>
      <c r="G65" s="39"/>
      <c r="H65" s="39"/>
      <c r="I65" s="39"/>
      <c r="J65" s="39"/>
      <c r="K65" s="39"/>
      <c r="L65" s="39"/>
      <c r="M65" s="39"/>
      <c r="N65" s="39"/>
      <c r="O65" s="39"/>
    </row>
    <row r="66" spans="1:15" ht="15.75" hidden="1" customHeight="1" x14ac:dyDescent="0.25">
      <c r="A66" s="39"/>
      <c r="B66" s="39"/>
      <c r="C66" s="39"/>
      <c r="D66" s="39"/>
      <c r="E66" s="39"/>
      <c r="F66" s="39"/>
      <c r="G66" s="39"/>
      <c r="H66" s="39"/>
      <c r="I66" s="39"/>
      <c r="J66" s="39"/>
      <c r="K66" s="39"/>
      <c r="L66" s="39"/>
      <c r="M66" s="39"/>
      <c r="N66" s="39"/>
      <c r="O66" s="39"/>
    </row>
    <row r="67" spans="1:15" hidden="1" x14ac:dyDescent="0.25">
      <c r="A67" s="39"/>
      <c r="B67" s="39"/>
      <c r="C67" s="39"/>
      <c r="D67" s="39"/>
      <c r="E67" s="39"/>
      <c r="F67" s="39"/>
      <c r="G67" s="39"/>
      <c r="H67" s="39"/>
      <c r="I67" s="39"/>
      <c r="J67" s="39"/>
      <c r="K67" s="39"/>
      <c r="L67" s="39"/>
      <c r="M67" s="39"/>
      <c r="N67" s="39"/>
      <c r="O67" s="39"/>
    </row>
    <row r="68" spans="1:15" hidden="1" x14ac:dyDescent="0.25">
      <c r="A68" s="39"/>
      <c r="B68" s="39"/>
      <c r="C68" s="39"/>
      <c r="D68" s="39"/>
      <c r="E68" s="39"/>
      <c r="F68" s="39"/>
      <c r="G68" s="39"/>
      <c r="H68" s="39"/>
      <c r="I68" s="39"/>
      <c r="J68" s="39"/>
      <c r="K68" s="39"/>
      <c r="L68" s="39"/>
      <c r="M68" s="39"/>
      <c r="N68" s="39"/>
      <c r="O68" s="39"/>
    </row>
    <row r="69" spans="1:15" hidden="1" x14ac:dyDescent="0.25">
      <c r="A69" s="39"/>
      <c r="B69" s="39"/>
      <c r="C69" s="39"/>
      <c r="D69" s="39"/>
      <c r="E69" s="39"/>
      <c r="F69" s="39"/>
      <c r="G69" s="39"/>
      <c r="H69" s="39"/>
      <c r="I69" s="39"/>
      <c r="J69" s="39"/>
      <c r="K69" s="39"/>
      <c r="L69" s="39"/>
      <c r="M69" s="39"/>
      <c r="N69" s="39"/>
      <c r="O69" s="39"/>
    </row>
    <row r="70" spans="1:15" hidden="1" x14ac:dyDescent="0.25">
      <c r="A70" s="39"/>
      <c r="B70" s="39"/>
      <c r="C70" s="39"/>
      <c r="D70" s="39"/>
      <c r="E70" s="39"/>
      <c r="F70" s="39"/>
      <c r="G70" s="39"/>
      <c r="H70" s="39"/>
      <c r="I70" s="39"/>
      <c r="J70" s="39"/>
      <c r="K70" s="39"/>
      <c r="L70" s="39"/>
      <c r="M70" s="39"/>
      <c r="N70" s="39"/>
      <c r="O70" s="39"/>
    </row>
    <row r="71" spans="1:15" hidden="1" x14ac:dyDescent="0.25">
      <c r="A71" s="39"/>
      <c r="B71" s="39"/>
      <c r="C71" s="39"/>
      <c r="D71" s="39"/>
      <c r="E71" s="39"/>
      <c r="F71" s="39"/>
      <c r="G71" s="39"/>
      <c r="H71" s="39"/>
      <c r="I71" s="39"/>
      <c r="J71" s="39"/>
      <c r="K71" s="39"/>
      <c r="L71" s="39"/>
      <c r="M71" s="39"/>
      <c r="N71" s="39"/>
      <c r="O71" s="39"/>
    </row>
    <row r="72" spans="1:15" hidden="1" x14ac:dyDescent="0.25">
      <c r="A72" s="39"/>
      <c r="B72" s="39"/>
      <c r="C72" s="39"/>
      <c r="D72" s="39"/>
      <c r="E72" s="39"/>
      <c r="F72" s="39"/>
      <c r="G72" s="39"/>
      <c r="H72" s="39"/>
      <c r="I72" s="39"/>
      <c r="J72" s="39"/>
      <c r="K72" s="39"/>
      <c r="L72" s="39"/>
      <c r="M72" s="39"/>
      <c r="N72" s="39"/>
      <c r="O72" s="39"/>
    </row>
    <row r="73" spans="1:15" hidden="1" x14ac:dyDescent="0.25">
      <c r="A73" s="39"/>
      <c r="B73" s="39"/>
      <c r="C73" s="39"/>
      <c r="D73" s="39"/>
      <c r="E73" s="39"/>
      <c r="F73" s="39"/>
      <c r="G73" s="39"/>
      <c r="H73" s="39"/>
      <c r="I73" s="39"/>
      <c r="J73" s="39"/>
      <c r="K73" s="39"/>
      <c r="L73" s="39"/>
      <c r="M73" s="39"/>
      <c r="N73" s="39"/>
      <c r="O73" s="39"/>
    </row>
    <row r="74" spans="1:15" ht="15" hidden="1" customHeight="1" x14ac:dyDescent="0.25">
      <c r="A74" s="39"/>
      <c r="B74" s="39"/>
      <c r="C74" s="39"/>
      <c r="D74" s="39"/>
      <c r="E74" s="39"/>
      <c r="F74" s="39"/>
      <c r="G74" s="39"/>
      <c r="H74" s="39"/>
      <c r="I74" s="39"/>
      <c r="J74" s="39"/>
      <c r="K74" s="39"/>
      <c r="L74" s="39"/>
      <c r="M74" s="39"/>
      <c r="N74" s="39"/>
      <c r="O74" s="39"/>
    </row>
    <row r="75" spans="1:15" hidden="1" x14ac:dyDescent="0.25">
      <c r="A75" s="39"/>
      <c r="B75" s="39"/>
      <c r="C75" s="39"/>
      <c r="D75" s="39"/>
      <c r="E75" s="39"/>
      <c r="F75" s="39"/>
      <c r="G75" s="39"/>
      <c r="H75" s="39"/>
      <c r="I75" s="39"/>
      <c r="J75" s="39"/>
      <c r="K75" s="39"/>
      <c r="L75" s="39"/>
      <c r="M75" s="39"/>
      <c r="N75" s="39"/>
      <c r="O75" s="39"/>
    </row>
    <row r="76" spans="1:15" hidden="1" x14ac:dyDescent="0.25">
      <c r="A76" s="39"/>
      <c r="B76" s="39"/>
      <c r="C76" s="39"/>
      <c r="D76" s="39"/>
      <c r="E76" s="39"/>
      <c r="F76" s="39"/>
      <c r="G76" s="39"/>
      <c r="H76" s="39"/>
      <c r="I76" s="39"/>
      <c r="J76" s="39"/>
      <c r="K76" s="39"/>
      <c r="L76" s="39"/>
      <c r="M76" s="39"/>
      <c r="N76" s="39"/>
      <c r="O76" s="39"/>
    </row>
    <row r="77" spans="1:15" ht="30" hidden="1" customHeight="1" x14ac:dyDescent="0.25">
      <c r="A77" s="39"/>
      <c r="B77" s="39"/>
      <c r="C77" s="39"/>
      <c r="D77" s="39"/>
      <c r="E77" s="39"/>
      <c r="F77" s="39"/>
      <c r="G77" s="39"/>
      <c r="H77" s="39"/>
      <c r="I77" s="39"/>
      <c r="J77" s="39"/>
      <c r="K77" s="39"/>
      <c r="L77" s="39"/>
      <c r="M77" s="39"/>
      <c r="N77" s="39"/>
      <c r="O77" s="39"/>
    </row>
    <row r="78" spans="1:15" hidden="1" x14ac:dyDescent="0.25">
      <c r="A78" s="39"/>
      <c r="B78" s="39"/>
      <c r="C78" s="39"/>
      <c r="D78" s="39"/>
      <c r="E78" s="39"/>
      <c r="F78" s="39"/>
      <c r="G78" s="39"/>
      <c r="H78" s="39"/>
      <c r="I78" s="39"/>
      <c r="J78" s="39"/>
      <c r="K78" s="39"/>
      <c r="L78" s="39"/>
      <c r="M78" s="39"/>
      <c r="N78" s="39"/>
      <c r="O78" s="39"/>
    </row>
    <row r="79" spans="1:15" hidden="1" x14ac:dyDescent="0.25">
      <c r="A79" s="39"/>
      <c r="B79" s="39"/>
      <c r="C79" s="39"/>
      <c r="D79" s="39"/>
      <c r="E79" s="39"/>
      <c r="F79" s="39"/>
      <c r="G79" s="39"/>
      <c r="H79" s="39"/>
      <c r="I79" s="39"/>
      <c r="J79" s="39"/>
      <c r="K79" s="39"/>
      <c r="L79" s="39"/>
      <c r="M79" s="39"/>
      <c r="N79" s="39"/>
      <c r="O79" s="39"/>
    </row>
    <row r="80" spans="1:15" hidden="1" x14ac:dyDescent="0.25">
      <c r="A80" s="39"/>
      <c r="B80" s="39"/>
      <c r="C80" s="39"/>
      <c r="D80" s="39"/>
      <c r="E80" s="39"/>
      <c r="F80" s="39"/>
      <c r="G80" s="39"/>
      <c r="H80" s="39"/>
      <c r="I80" s="39"/>
      <c r="J80" s="39"/>
      <c r="K80" s="39"/>
      <c r="L80" s="39"/>
      <c r="M80" s="39"/>
      <c r="N80" s="39"/>
      <c r="O80" s="39"/>
    </row>
    <row r="81" spans="1:15" hidden="1" x14ac:dyDescent="0.25">
      <c r="A81" s="39"/>
      <c r="B81" s="39"/>
      <c r="C81" s="39"/>
      <c r="D81" s="39"/>
      <c r="E81" s="39"/>
      <c r="F81" s="39"/>
      <c r="G81" s="39"/>
      <c r="H81" s="39"/>
      <c r="I81" s="39"/>
      <c r="J81" s="39"/>
      <c r="K81" s="39"/>
      <c r="L81" s="39"/>
      <c r="M81" s="39"/>
      <c r="N81" s="39"/>
      <c r="O81" s="39"/>
    </row>
    <row r="82" spans="1:15" hidden="1" x14ac:dyDescent="0.25">
      <c r="A82" s="39"/>
      <c r="B82" s="39"/>
      <c r="C82" s="39"/>
      <c r="D82" s="39"/>
      <c r="E82" s="39"/>
      <c r="F82" s="39"/>
      <c r="G82" s="39"/>
      <c r="H82" s="39"/>
      <c r="I82" s="39"/>
      <c r="J82" s="39"/>
      <c r="K82" s="39"/>
      <c r="L82" s="39"/>
      <c r="M82" s="39"/>
      <c r="N82" s="39"/>
      <c r="O82" s="39"/>
    </row>
    <row r="83" spans="1:15" hidden="1" x14ac:dyDescent="0.25">
      <c r="A83" s="39"/>
      <c r="B83" s="39"/>
      <c r="C83" s="39"/>
      <c r="D83" s="39"/>
      <c r="E83" s="39"/>
      <c r="F83" s="39"/>
      <c r="G83" s="39"/>
      <c r="H83" s="39"/>
      <c r="I83" s="39"/>
      <c r="J83" s="39"/>
      <c r="K83" s="39"/>
      <c r="L83" s="39"/>
      <c r="M83" s="39"/>
      <c r="N83" s="39"/>
      <c r="O83" s="39"/>
    </row>
    <row r="84" spans="1:15" hidden="1" x14ac:dyDescent="0.25">
      <c r="A84" s="20"/>
      <c r="B84" s="20"/>
      <c r="C84" s="20"/>
      <c r="D84" s="20"/>
      <c r="E84" s="20"/>
      <c r="F84" s="20"/>
      <c r="G84" s="20"/>
      <c r="H84" s="20"/>
      <c r="I84" s="20"/>
      <c r="J84" s="20"/>
      <c r="K84" s="20"/>
      <c r="L84" s="20"/>
      <c r="M84" s="20"/>
      <c r="N84" s="20"/>
    </row>
    <row r="85" spans="1:15" hidden="1" x14ac:dyDescent="0.25">
      <c r="A85" s="20"/>
      <c r="B85" s="20"/>
      <c r="C85" s="20"/>
      <c r="D85" s="20"/>
      <c r="E85" s="20"/>
      <c r="F85" s="20"/>
      <c r="G85" s="20"/>
      <c r="H85" s="20"/>
      <c r="I85" s="20"/>
      <c r="J85" s="20"/>
      <c r="K85" s="20"/>
      <c r="L85" s="20"/>
      <c r="M85" s="20"/>
      <c r="N85" s="20"/>
    </row>
    <row r="86" spans="1:15" hidden="1" x14ac:dyDescent="0.25">
      <c r="A86" s="20"/>
      <c r="B86" s="20"/>
      <c r="C86" s="20"/>
      <c r="D86" s="20"/>
      <c r="E86" s="20"/>
      <c r="F86" s="20"/>
      <c r="G86" s="20"/>
      <c r="H86" s="20"/>
      <c r="I86" s="20"/>
      <c r="J86" s="20"/>
      <c r="K86" s="20"/>
      <c r="L86" s="20"/>
      <c r="M86" s="20"/>
      <c r="N86" s="20"/>
    </row>
    <row r="87" spans="1:15" hidden="1" x14ac:dyDescent="0.25">
      <c r="A87" s="20"/>
      <c r="B87" s="20"/>
      <c r="C87" s="20"/>
      <c r="D87" s="20"/>
      <c r="E87" s="20"/>
      <c r="F87" s="20"/>
      <c r="G87" s="20"/>
      <c r="H87" s="20"/>
      <c r="I87" s="20"/>
      <c r="J87" s="20"/>
      <c r="K87" s="20"/>
      <c r="L87" s="20"/>
      <c r="M87" s="20"/>
      <c r="N87" s="20"/>
    </row>
    <row r="88" spans="1:15" hidden="1" x14ac:dyDescent="0.25">
      <c r="A88" s="20"/>
      <c r="B88" s="20"/>
      <c r="C88" s="20"/>
      <c r="D88" s="20"/>
      <c r="E88" s="20"/>
      <c r="F88" s="20"/>
      <c r="G88" s="20"/>
      <c r="H88" s="20"/>
      <c r="I88" s="20"/>
      <c r="J88" s="20"/>
      <c r="K88" s="20"/>
      <c r="L88" s="20"/>
      <c r="M88" s="20"/>
      <c r="N88" s="20"/>
    </row>
    <row r="89" spans="1:15" hidden="1" x14ac:dyDescent="0.25">
      <c r="A89" s="20"/>
      <c r="B89" s="20"/>
      <c r="C89" s="20"/>
      <c r="D89" s="20"/>
      <c r="E89" s="20"/>
      <c r="F89" s="20"/>
      <c r="G89" s="20"/>
      <c r="H89" s="20"/>
      <c r="I89" s="20"/>
      <c r="J89" s="20"/>
      <c r="K89" s="20"/>
      <c r="L89" s="20"/>
      <c r="M89" s="20"/>
      <c r="N89" s="20"/>
    </row>
    <row r="90" spans="1:15" hidden="1" x14ac:dyDescent="0.25">
      <c r="A90" s="20"/>
      <c r="B90" s="20"/>
      <c r="C90" s="20"/>
      <c r="D90" s="20"/>
      <c r="E90" s="20"/>
      <c r="F90" s="20"/>
      <c r="G90" s="20"/>
      <c r="H90" s="20"/>
      <c r="I90" s="20"/>
      <c r="J90" s="20"/>
      <c r="K90" s="20"/>
      <c r="L90" s="20"/>
      <c r="M90" s="20"/>
      <c r="N90" s="20"/>
    </row>
    <row r="91" spans="1:15" hidden="1" x14ac:dyDescent="0.25">
      <c r="A91" s="20"/>
      <c r="B91" s="20"/>
      <c r="C91" s="20"/>
      <c r="D91" s="20"/>
      <c r="E91" s="20"/>
      <c r="F91" s="20"/>
      <c r="G91" s="20"/>
      <c r="H91" s="20"/>
      <c r="I91" s="20"/>
      <c r="J91" s="20"/>
      <c r="K91" s="20"/>
      <c r="L91" s="20"/>
      <c r="M91" s="20"/>
      <c r="N91" s="20"/>
    </row>
    <row r="92" spans="1:15" hidden="1" x14ac:dyDescent="0.25">
      <c r="A92" s="20"/>
      <c r="B92" s="20"/>
      <c r="C92" s="20"/>
      <c r="D92" s="20"/>
      <c r="E92" s="20"/>
      <c r="F92" s="20"/>
      <c r="G92" s="20"/>
      <c r="H92" s="20"/>
      <c r="I92" s="20"/>
      <c r="J92" s="20"/>
      <c r="K92" s="20"/>
      <c r="L92" s="20"/>
      <c r="M92" s="20"/>
      <c r="N92" s="20"/>
    </row>
    <row r="93" spans="1:15" hidden="1" x14ac:dyDescent="0.25">
      <c r="A93" s="20"/>
      <c r="B93" s="20"/>
      <c r="C93" s="20"/>
      <c r="D93" s="20"/>
      <c r="E93" s="20"/>
      <c r="F93" s="20"/>
      <c r="G93" s="20"/>
      <c r="H93" s="20"/>
      <c r="I93" s="20"/>
      <c r="J93" s="20"/>
      <c r="K93" s="20"/>
      <c r="L93" s="20"/>
      <c r="M93" s="20"/>
      <c r="N93" s="20"/>
    </row>
    <row r="94" spans="1:15" hidden="1" x14ac:dyDescent="0.25">
      <c r="A94" s="20"/>
      <c r="B94" s="20"/>
      <c r="C94" s="20"/>
      <c r="D94" s="20"/>
      <c r="E94" s="20"/>
      <c r="F94" s="20"/>
      <c r="G94" s="20"/>
      <c r="H94" s="20"/>
      <c r="I94" s="20"/>
      <c r="J94" s="20"/>
      <c r="K94" s="20"/>
      <c r="L94" s="20"/>
      <c r="M94" s="20"/>
      <c r="N94" s="20"/>
    </row>
    <row r="95" spans="1:15" hidden="1" x14ac:dyDescent="0.25">
      <c r="A95" s="20"/>
      <c r="B95" s="20"/>
      <c r="C95" s="20"/>
      <c r="D95" s="20"/>
      <c r="E95" s="20"/>
      <c r="F95" s="20"/>
      <c r="G95" s="20"/>
      <c r="H95" s="20"/>
      <c r="I95" s="20"/>
      <c r="J95" s="20"/>
      <c r="K95" s="20"/>
      <c r="L95" s="20"/>
      <c r="M95" s="20"/>
      <c r="N95" s="20"/>
    </row>
    <row r="96" spans="1:15" hidden="1" x14ac:dyDescent="0.25">
      <c r="A96" s="20"/>
      <c r="B96" s="20"/>
      <c r="C96" s="20"/>
      <c r="D96" s="20"/>
      <c r="E96" s="20"/>
      <c r="F96" s="20"/>
      <c r="G96" s="20"/>
      <c r="H96" s="20"/>
      <c r="I96" s="20"/>
      <c r="J96" s="20"/>
      <c r="K96" s="20"/>
      <c r="L96" s="20"/>
      <c r="M96" s="20"/>
      <c r="N96" s="20"/>
    </row>
    <row r="97" spans="1:14" hidden="1" x14ac:dyDescent="0.25">
      <c r="A97" s="20"/>
      <c r="B97" s="20"/>
      <c r="C97" s="20"/>
      <c r="D97" s="20"/>
      <c r="E97" s="20"/>
      <c r="F97" s="20"/>
      <c r="G97" s="20"/>
      <c r="H97" s="20"/>
      <c r="I97" s="20"/>
      <c r="J97" s="20"/>
      <c r="K97" s="20"/>
      <c r="L97" s="20"/>
      <c r="M97" s="20"/>
      <c r="N97" s="20"/>
    </row>
    <row r="98" spans="1:14" hidden="1" x14ac:dyDescent="0.25">
      <c r="A98" s="20"/>
      <c r="B98" s="20"/>
      <c r="C98" s="20"/>
      <c r="D98" s="20"/>
      <c r="E98" s="20"/>
      <c r="F98" s="20"/>
      <c r="G98" s="20"/>
      <c r="H98" s="20"/>
      <c r="I98" s="20"/>
      <c r="J98" s="20"/>
      <c r="K98" s="20"/>
      <c r="L98" s="20"/>
      <c r="M98" s="20"/>
      <c r="N98" s="20"/>
    </row>
    <row r="99" spans="1:14" hidden="1" x14ac:dyDescent="0.25">
      <c r="A99" s="20"/>
      <c r="B99" s="20"/>
      <c r="C99" s="20"/>
      <c r="D99" s="20"/>
      <c r="E99" s="20"/>
      <c r="F99" s="20"/>
      <c r="G99" s="20"/>
      <c r="H99" s="20"/>
      <c r="I99" s="20"/>
      <c r="J99" s="20"/>
      <c r="K99" s="20"/>
      <c r="L99" s="20"/>
      <c r="M99" s="20"/>
      <c r="N99" s="20"/>
    </row>
    <row r="100" spans="1:14" hidden="1" x14ac:dyDescent="0.25">
      <c r="A100" s="20"/>
      <c r="B100" s="20"/>
      <c r="C100" s="20"/>
      <c r="D100" s="20"/>
      <c r="E100" s="20"/>
      <c r="F100" s="20"/>
      <c r="G100" s="20"/>
      <c r="H100" s="20"/>
      <c r="I100" s="20"/>
      <c r="J100" s="20"/>
      <c r="K100" s="20"/>
      <c r="L100" s="20"/>
      <c r="M100" s="20"/>
      <c r="N100" s="20"/>
    </row>
    <row r="101" spans="1:14" hidden="1" x14ac:dyDescent="0.25">
      <c r="A101" s="20"/>
      <c r="B101" s="20"/>
      <c r="C101" s="20"/>
      <c r="D101" s="20"/>
      <c r="E101" s="20"/>
      <c r="F101" s="20"/>
      <c r="G101" s="20"/>
      <c r="H101" s="20"/>
      <c r="I101" s="20"/>
      <c r="J101" s="20"/>
      <c r="K101" s="20"/>
      <c r="L101" s="20"/>
      <c r="M101" s="20"/>
      <c r="N101" s="20"/>
    </row>
    <row r="102" spans="1:14" hidden="1" x14ac:dyDescent="0.25">
      <c r="A102" s="20"/>
      <c r="B102" s="20"/>
      <c r="C102" s="20"/>
      <c r="D102" s="20"/>
      <c r="E102" s="20"/>
      <c r="F102" s="20"/>
      <c r="G102" s="20"/>
      <c r="H102" s="20"/>
      <c r="I102" s="20"/>
      <c r="J102" s="20"/>
      <c r="K102" s="20"/>
      <c r="L102" s="20"/>
      <c r="M102" s="20"/>
      <c r="N102" s="20"/>
    </row>
    <row r="103" spans="1:14" hidden="1" x14ac:dyDescent="0.25">
      <c r="A103" s="20"/>
      <c r="B103" s="20"/>
      <c r="C103" s="20"/>
      <c r="D103" s="20"/>
      <c r="E103" s="20"/>
      <c r="F103" s="20"/>
      <c r="G103" s="20"/>
      <c r="H103" s="20"/>
      <c r="I103" s="20"/>
      <c r="J103" s="20"/>
      <c r="K103" s="20"/>
      <c r="L103" s="20"/>
      <c r="M103" s="20"/>
      <c r="N103" s="20"/>
    </row>
    <row r="104" spans="1:14" hidden="1" x14ac:dyDescent="0.25">
      <c r="A104" s="20"/>
      <c r="B104" s="20"/>
      <c r="C104" s="20"/>
      <c r="D104" s="20"/>
      <c r="E104" s="20"/>
      <c r="F104" s="20"/>
      <c r="G104" s="20"/>
      <c r="H104" s="20"/>
      <c r="I104" s="20"/>
      <c r="J104" s="20"/>
      <c r="K104" s="20"/>
      <c r="L104" s="20"/>
      <c r="M104" s="20"/>
      <c r="N104" s="20"/>
    </row>
    <row r="105" spans="1:14" ht="15.75" hidden="1" customHeight="1" x14ac:dyDescent="0.25">
      <c r="A105" s="20"/>
      <c r="B105" s="20"/>
      <c r="C105" s="20"/>
      <c r="D105" s="20"/>
      <c r="E105" s="20"/>
      <c r="F105" s="20"/>
      <c r="G105" s="20"/>
      <c r="H105" s="20"/>
      <c r="I105" s="20"/>
      <c r="J105" s="20"/>
      <c r="K105" s="20"/>
      <c r="L105" s="20"/>
      <c r="M105" s="20"/>
      <c r="N105" s="20"/>
    </row>
    <row r="106" spans="1:14" hidden="1" x14ac:dyDescent="0.25">
      <c r="A106" s="20"/>
      <c r="B106" s="20"/>
      <c r="C106" s="20"/>
      <c r="D106" s="20"/>
      <c r="E106" s="20"/>
      <c r="F106" s="20"/>
      <c r="G106" s="20"/>
      <c r="H106" s="20"/>
      <c r="I106" s="20"/>
      <c r="J106" s="20"/>
      <c r="K106" s="20"/>
      <c r="L106" s="20"/>
      <c r="M106" s="20"/>
      <c r="N106" s="20"/>
    </row>
    <row r="107" spans="1:14" hidden="1" x14ac:dyDescent="0.25">
      <c r="A107" s="20"/>
      <c r="B107" s="20"/>
      <c r="C107" s="20"/>
      <c r="D107" s="20"/>
      <c r="E107" s="20"/>
      <c r="F107" s="20"/>
      <c r="G107" s="20"/>
      <c r="H107" s="20"/>
      <c r="I107" s="20"/>
      <c r="J107" s="20"/>
      <c r="K107" s="20"/>
      <c r="L107" s="20"/>
      <c r="M107" s="20"/>
      <c r="N107" s="20"/>
    </row>
    <row r="108" spans="1:14" hidden="1" x14ac:dyDescent="0.25">
      <c r="A108" s="20"/>
      <c r="B108" s="20"/>
      <c r="C108" s="20"/>
      <c r="D108" s="20"/>
      <c r="E108" s="20"/>
      <c r="F108" s="20"/>
      <c r="G108" s="20"/>
      <c r="H108" s="20"/>
      <c r="I108" s="20"/>
      <c r="J108" s="20"/>
      <c r="K108" s="20"/>
      <c r="L108" s="20"/>
      <c r="M108" s="20"/>
      <c r="N108" s="20"/>
    </row>
    <row r="109" spans="1:14" ht="15.75" hidden="1" customHeight="1" x14ac:dyDescent="0.25">
      <c r="A109" s="20"/>
      <c r="B109" s="20"/>
      <c r="C109" s="20"/>
      <c r="D109" s="20"/>
      <c r="E109" s="20"/>
      <c r="F109" s="20"/>
      <c r="G109" s="20"/>
      <c r="H109" s="20"/>
      <c r="I109" s="20"/>
      <c r="J109" s="20"/>
      <c r="K109" s="20"/>
      <c r="L109" s="20"/>
      <c r="M109" s="20"/>
      <c r="N109" s="20"/>
    </row>
    <row r="110" spans="1:14" hidden="1" x14ac:dyDescent="0.25">
      <c r="A110" s="20"/>
      <c r="B110" s="20"/>
      <c r="C110" s="20"/>
      <c r="D110" s="20"/>
      <c r="E110" s="20"/>
      <c r="F110" s="20"/>
      <c r="G110" s="20"/>
      <c r="H110" s="20"/>
      <c r="I110" s="20"/>
      <c r="J110" s="20"/>
      <c r="K110" s="20"/>
      <c r="L110" s="20"/>
      <c r="M110" s="20"/>
      <c r="N110" s="20"/>
    </row>
    <row r="111" spans="1:14" hidden="1" x14ac:dyDescent="0.25">
      <c r="A111" s="20"/>
      <c r="B111" s="20"/>
      <c r="C111" s="20"/>
      <c r="D111" s="20"/>
      <c r="E111" s="20"/>
      <c r="F111" s="20"/>
      <c r="G111" s="20"/>
      <c r="H111" s="20"/>
      <c r="I111" s="20"/>
      <c r="J111" s="20"/>
      <c r="K111" s="20"/>
      <c r="L111" s="20"/>
      <c r="M111" s="20"/>
      <c r="N111" s="20"/>
    </row>
    <row r="112" spans="1:14" hidden="1" x14ac:dyDescent="0.25">
      <c r="A112" s="20"/>
      <c r="B112" s="20"/>
      <c r="C112" s="20"/>
      <c r="D112" s="20"/>
      <c r="E112" s="20"/>
      <c r="F112" s="20"/>
      <c r="G112" s="20"/>
      <c r="H112" s="20"/>
      <c r="I112" s="20"/>
      <c r="J112" s="20"/>
      <c r="K112" s="20"/>
      <c r="L112" s="20"/>
      <c r="M112" s="20"/>
      <c r="N112" s="20"/>
    </row>
    <row r="113" spans="1:14" hidden="1" x14ac:dyDescent="0.25">
      <c r="A113" s="20"/>
      <c r="B113" s="20"/>
      <c r="C113" s="20"/>
      <c r="D113" s="20"/>
      <c r="E113" s="20"/>
      <c r="F113" s="20"/>
      <c r="G113" s="20"/>
      <c r="H113" s="20"/>
      <c r="I113" s="20"/>
      <c r="J113" s="20"/>
      <c r="K113" s="20"/>
      <c r="L113" s="20"/>
      <c r="M113" s="20"/>
      <c r="N113" s="20"/>
    </row>
    <row r="114" spans="1:14" hidden="1" x14ac:dyDescent="0.25">
      <c r="A114" s="20"/>
      <c r="B114" s="20"/>
      <c r="C114" s="20"/>
      <c r="D114" s="20"/>
      <c r="E114" s="20"/>
      <c r="F114" s="20"/>
      <c r="G114" s="20"/>
      <c r="H114" s="20"/>
      <c r="I114" s="20"/>
      <c r="J114" s="20"/>
      <c r="K114" s="20"/>
      <c r="L114" s="20"/>
      <c r="M114" s="20"/>
      <c r="N114" s="20"/>
    </row>
    <row r="115" spans="1:14" hidden="1" x14ac:dyDescent="0.25">
      <c r="A115" s="20"/>
      <c r="B115" s="20"/>
      <c r="C115" s="20"/>
      <c r="D115" s="20"/>
      <c r="E115" s="20"/>
      <c r="F115" s="20"/>
      <c r="G115" s="20"/>
      <c r="H115" s="20"/>
      <c r="I115" s="20"/>
      <c r="J115" s="20"/>
      <c r="K115" s="20"/>
      <c r="L115" s="20"/>
      <c r="M115" s="20"/>
      <c r="N115" s="20"/>
    </row>
    <row r="116" spans="1:14" hidden="1" x14ac:dyDescent="0.25">
      <c r="A116" s="20"/>
      <c r="B116" s="20"/>
      <c r="C116" s="20"/>
      <c r="D116" s="20"/>
      <c r="E116" s="20"/>
      <c r="F116" s="20"/>
      <c r="G116" s="20"/>
      <c r="H116" s="20"/>
      <c r="I116" s="20"/>
      <c r="J116" s="20"/>
      <c r="K116" s="20"/>
      <c r="L116" s="20"/>
      <c r="M116" s="20"/>
      <c r="N116" s="20"/>
    </row>
    <row r="117" spans="1:14" hidden="1" x14ac:dyDescent="0.25">
      <c r="A117" s="20"/>
      <c r="B117" s="20"/>
      <c r="C117" s="20"/>
      <c r="D117" s="20"/>
      <c r="E117" s="20"/>
      <c r="F117" s="20"/>
      <c r="G117" s="20"/>
      <c r="H117" s="20"/>
      <c r="I117" s="20"/>
      <c r="J117" s="20"/>
      <c r="K117" s="20"/>
      <c r="L117" s="20"/>
      <c r="M117" s="20"/>
      <c r="N117" s="20"/>
    </row>
    <row r="118" spans="1:14" hidden="1" x14ac:dyDescent="0.25">
      <c r="A118" s="20"/>
      <c r="B118" s="20"/>
      <c r="C118" s="20"/>
      <c r="D118" s="20"/>
      <c r="E118" s="20"/>
      <c r="F118" s="20"/>
      <c r="G118" s="20"/>
      <c r="H118" s="20"/>
      <c r="I118" s="20"/>
      <c r="J118" s="20"/>
      <c r="K118" s="20"/>
      <c r="L118" s="20"/>
      <c r="M118" s="20"/>
      <c r="N118" s="20"/>
    </row>
    <row r="119" spans="1:14" hidden="1" x14ac:dyDescent="0.25">
      <c r="A119" s="20"/>
      <c r="B119" s="20"/>
      <c r="C119" s="20"/>
      <c r="D119" s="20"/>
      <c r="E119" s="20"/>
      <c r="F119" s="20"/>
      <c r="G119" s="20"/>
      <c r="H119" s="20"/>
      <c r="I119" s="20"/>
      <c r="J119" s="20"/>
      <c r="K119" s="20"/>
      <c r="L119" s="20"/>
      <c r="M119" s="20"/>
      <c r="N119" s="20"/>
    </row>
  </sheetData>
  <sheetProtection algorithmName="SHA-512" hashValue="8MGRHHxBLCi2IuEb9aiJakBorB1MwIkJxLfUX9uZcbjjdCEboB5HtWacqpn2K6ThA1ISa/xcq53RuhG63lwAzw==" saltValue="3jRf+/Mpt+HKZ3PAdL5D2w==" spinCount="100000" sheet="1" objects="1" scenarios="1"/>
  <mergeCells count="6">
    <mergeCell ref="D45:F45"/>
    <mergeCell ref="B3:C3"/>
    <mergeCell ref="D43:E43"/>
    <mergeCell ref="D22:E22"/>
    <mergeCell ref="B5:E6"/>
    <mergeCell ref="D3:E3"/>
  </mergeCells>
  <conditionalFormatting sqref="D3">
    <cfRule type="cellIs" dxfId="10" priority="17" operator="equal">
      <formula>"NAPREDNA"</formula>
    </cfRule>
    <cfRule type="cellIs" dxfId="9" priority="18" operator="equal">
      <formula>"SREDNJA"</formula>
    </cfRule>
    <cfRule type="cellIs" dxfId="8" priority="19" operator="equal">
      <formula>"OSNOVNA"</formula>
    </cfRule>
  </conditionalFormatting>
  <dataValidations count="1">
    <dataValidation type="list" allowBlank="1" showInputMessage="1" showErrorMessage="1" sqref="E9:E21" xr:uid="{6668C7A0-8BC6-44A9-A653-CDA037226043}">
      <formula1>"OSNOVNA,SREDNJA,NAPREDNA"</formula1>
    </dataValidation>
  </dataValidations>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7A8FA-2900-4ABE-8EEC-184D2D6D6AC1}">
  <sheetPr codeName="Sheet6">
    <tabColor rgb="FFFFCCFF"/>
  </sheetPr>
  <dimension ref="A1:Q1048576"/>
  <sheetViews>
    <sheetView zoomScale="80" zoomScaleNormal="80" workbookViewId="0">
      <selection activeCell="D3" sqref="D3:E3"/>
    </sheetView>
  </sheetViews>
  <sheetFormatPr defaultColWidth="0" defaultRowHeight="15" zeroHeight="1" x14ac:dyDescent="0.25"/>
  <cols>
    <col min="1" max="1" width="14.42578125" customWidth="1"/>
    <col min="2" max="2" width="9.140625" customWidth="1"/>
    <col min="3" max="3" width="72.140625" customWidth="1"/>
    <col min="4" max="4" width="19.140625" customWidth="1"/>
    <col min="5" max="5" width="17.85546875" customWidth="1"/>
    <col min="6" max="6" width="18.42578125" bestFit="1" customWidth="1"/>
    <col min="7" max="7" width="12.140625" bestFit="1" customWidth="1"/>
    <col min="8" max="8" width="68" customWidth="1"/>
    <col min="9" max="9" width="19.28515625" bestFit="1" customWidth="1"/>
    <col min="10" max="10" width="12.5703125" customWidth="1"/>
    <col min="11" max="11" width="15.7109375" customWidth="1"/>
    <col min="12" max="12" width="9.140625" customWidth="1"/>
    <col min="13" max="13" width="67.42578125" customWidth="1"/>
    <col min="14" max="14" width="20.7109375" customWidth="1"/>
    <col min="15" max="15" width="12.28515625" customWidth="1"/>
    <col min="16" max="17" width="9.140625" customWidth="1"/>
    <col min="18" max="18" width="0" hidden="1" customWidth="1"/>
  </cols>
  <sheetData>
    <row r="1" spans="2:9" s="5" customFormat="1" x14ac:dyDescent="0.25"/>
    <row r="2" spans="2:9" s="5" customFormat="1" x14ac:dyDescent="0.25">
      <c r="C2" s="71"/>
    </row>
    <row r="3" spans="2:9" s="5" customFormat="1" ht="28.5" customHeight="1" x14ac:dyDescent="0.25">
      <c r="B3" s="874" t="s">
        <v>57</v>
      </c>
      <c r="C3" s="875"/>
      <c r="D3" s="885" t="str">
        <f>UVOD!J27</f>
        <v>OSNOVNA</v>
      </c>
      <c r="E3" s="886"/>
      <c r="F3" s="75"/>
      <c r="G3" s="96" t="s">
        <v>323</v>
      </c>
      <c r="H3" s="97" t="s">
        <v>402</v>
      </c>
    </row>
    <row r="4" spans="2:9" s="5" customFormat="1" x14ac:dyDescent="0.25">
      <c r="B4" s="94"/>
      <c r="C4" s="94"/>
      <c r="D4" s="95"/>
      <c r="E4" s="95"/>
      <c r="F4" s="95"/>
    </row>
    <row r="5" spans="2:9" s="5" customFormat="1" ht="15" customHeight="1" x14ac:dyDescent="0.25">
      <c r="B5" s="72"/>
      <c r="C5" s="72"/>
      <c r="D5" s="72"/>
      <c r="E5" s="72"/>
      <c r="F5" s="72"/>
    </row>
    <row r="6" spans="2:9" s="5" customFormat="1" x14ac:dyDescent="0.25">
      <c r="B6" s="72"/>
      <c r="C6" s="72"/>
      <c r="D6" s="72"/>
      <c r="E6" s="72"/>
      <c r="F6" s="72"/>
    </row>
    <row r="7" spans="2:9" s="5" customFormat="1" ht="15.75" thickBot="1" x14ac:dyDescent="0.3">
      <c r="B7" s="98"/>
      <c r="C7" s="98"/>
      <c r="D7" s="98"/>
      <c r="E7" s="98"/>
      <c r="F7" s="72"/>
    </row>
    <row r="8" spans="2:9" s="5" customFormat="1" x14ac:dyDescent="0.25">
      <c r="B8" s="941" t="s">
        <v>103</v>
      </c>
      <c r="C8" s="942"/>
      <c r="D8" s="942"/>
      <c r="E8" s="943"/>
      <c r="F8" s="72"/>
      <c r="H8" s="99"/>
    </row>
    <row r="9" spans="2:9" s="5" customFormat="1" ht="15.75" thickBot="1" x14ac:dyDescent="0.3">
      <c r="B9" s="944"/>
      <c r="C9" s="945"/>
      <c r="D9" s="945"/>
      <c r="E9" s="946"/>
      <c r="F9" s="72"/>
      <c r="H9" s="100"/>
    </row>
    <row r="10" spans="2:9" s="5" customFormat="1" x14ac:dyDescent="0.25">
      <c r="B10" s="950" t="s">
        <v>60</v>
      </c>
      <c r="C10" s="951"/>
      <c r="D10" s="952"/>
      <c r="E10" s="395" t="str">
        <f>D32</f>
        <v>NEMA BODOVA</v>
      </c>
      <c r="F10" s="72"/>
      <c r="H10" s="101"/>
    </row>
    <row r="11" spans="2:9" s="5" customFormat="1" x14ac:dyDescent="0.25">
      <c r="B11" s="947" t="s">
        <v>58</v>
      </c>
      <c r="C11" s="948"/>
      <c r="D11" s="949"/>
      <c r="E11" s="396" t="str">
        <f>IFERROR(IF(D3="OSNOVNA",ROUND(TREND!D74,2),IF(D3="SREDNJA",ROUND(TREND!I60,2),ROUND(TREND!N54,2))),"NEMA BODOVA")</f>
        <v>NEMA BODOVA</v>
      </c>
      <c r="F11" s="72"/>
      <c r="H11" s="101"/>
    </row>
    <row r="12" spans="2:9" s="5" customFormat="1" ht="15.75" thickBot="1" x14ac:dyDescent="0.3">
      <c r="B12" s="953" t="s">
        <v>336</v>
      </c>
      <c r="C12" s="954"/>
      <c r="D12" s="955"/>
      <c r="E12" s="397" t="str">
        <f>IFERROR(AVERAGE(E10:E11),"NEMA BODOVA")</f>
        <v>NEMA BODOVA</v>
      </c>
      <c r="F12" s="72"/>
    </row>
    <row r="13" spans="2:9" s="5" customFormat="1" x14ac:dyDescent="0.25">
      <c r="B13" s="98"/>
      <c r="C13" s="98"/>
      <c r="D13" s="98"/>
      <c r="E13" s="98"/>
      <c r="F13" s="72"/>
    </row>
    <row r="14" spans="2:9" s="5" customFormat="1" x14ac:dyDescent="0.25"/>
    <row r="15" spans="2:9" s="5" customFormat="1" x14ac:dyDescent="0.25">
      <c r="B15" s="923" t="s">
        <v>73</v>
      </c>
      <c r="C15" s="924"/>
      <c r="D15" s="924"/>
      <c r="E15" s="925"/>
    </row>
    <row r="16" spans="2:9" s="5" customFormat="1" x14ac:dyDescent="0.25">
      <c r="B16" s="6" t="s">
        <v>0</v>
      </c>
      <c r="C16" s="21" t="s">
        <v>1</v>
      </c>
      <c r="D16" s="22" t="s">
        <v>74</v>
      </c>
      <c r="E16" s="22" t="s">
        <v>71</v>
      </c>
      <c r="H16" s="76"/>
      <c r="I16" s="76"/>
    </row>
    <row r="17" spans="2:9" s="5" customFormat="1" ht="30" x14ac:dyDescent="0.25">
      <c r="B17" s="32">
        <v>1</v>
      </c>
      <c r="C17" s="10" t="s">
        <v>10</v>
      </c>
      <c r="D17" s="390" t="str">
        <f>IFERROR(IF(SAŽETAK!E9="SREDNJA",SAŽETAK!D9*9,""),"")</f>
        <v/>
      </c>
      <c r="E17" s="390" t="str">
        <f>IFERROR(IF(SAŽETAK!E9="NAPREDNA",SAŽETAK!D9*10,""),"")</f>
        <v/>
      </c>
      <c r="G17" s="102"/>
      <c r="H17" s="102"/>
      <c r="I17" s="102"/>
    </row>
    <row r="18" spans="2:9" s="5" customFormat="1" x14ac:dyDescent="0.25">
      <c r="B18" s="32">
        <v>2</v>
      </c>
      <c r="C18" s="10" t="s">
        <v>5</v>
      </c>
      <c r="D18" s="390" t="str">
        <f>IFERROR(IF(SAŽETAK!E10="SREDNJA",SAŽETAK!D10*7,""),"")</f>
        <v/>
      </c>
      <c r="E18" s="398" t="str">
        <f>IFERROR(IF(SAŽETAK!E10="NAPREDNA",SAŽETAK!D10*9,""),"")</f>
        <v/>
      </c>
      <c r="G18" s="102"/>
      <c r="H18" s="102"/>
      <c r="I18" s="102"/>
    </row>
    <row r="19" spans="2:9" s="5" customFormat="1" x14ac:dyDescent="0.25">
      <c r="B19" s="35">
        <v>3</v>
      </c>
      <c r="C19" s="10" t="s">
        <v>43</v>
      </c>
      <c r="D19" s="390" t="str">
        <f>IFERROR(IF(SAŽETAK!E11="SREDNJA",SAŽETAK!D11*6,""),"")</f>
        <v/>
      </c>
      <c r="E19" s="398" t="str">
        <f>IFERROR(IF(SAŽETAK!E11="NAPREDNA",SAŽETAK!D11*6,""),"")</f>
        <v/>
      </c>
      <c r="G19" s="102"/>
      <c r="H19" s="102"/>
      <c r="I19" s="102"/>
    </row>
    <row r="20" spans="2:9" s="5" customFormat="1" x14ac:dyDescent="0.25">
      <c r="B20" s="35">
        <v>4</v>
      </c>
      <c r="C20" s="10" t="s">
        <v>42</v>
      </c>
      <c r="D20" s="390" t="str">
        <f>IFERROR(IF(SAŽETAK!E12="SREDNJA",SAŽETAK!D12*10,""),"")</f>
        <v/>
      </c>
      <c r="E20" s="398" t="str">
        <f>IFERROR(IF(SAŽETAK!E12="NAPREDNA",SAŽETAK!D12*11,""),"")</f>
        <v/>
      </c>
      <c r="G20" s="102"/>
      <c r="H20" s="102"/>
      <c r="I20" s="102"/>
    </row>
    <row r="21" spans="2:9" s="5" customFormat="1" x14ac:dyDescent="0.25">
      <c r="B21" s="35">
        <v>5</v>
      </c>
      <c r="C21" s="10" t="s">
        <v>33</v>
      </c>
      <c r="D21" s="390" t="str">
        <f>IFERROR(IF(SAŽETAK!E13="SREDNJA",SAŽETAK!D13*10,""),"")</f>
        <v/>
      </c>
      <c r="E21" s="398" t="str">
        <f>IFERROR(IF(SAŽETAK!E13="NAPREDNA",SAŽETAK!D13*10,""),"")</f>
        <v/>
      </c>
      <c r="H21" s="76"/>
      <c r="I21" s="103"/>
    </row>
    <row r="22" spans="2:9" s="5" customFormat="1" x14ac:dyDescent="0.25">
      <c r="B22" s="35">
        <v>6</v>
      </c>
      <c r="C22" s="10" t="s">
        <v>41</v>
      </c>
      <c r="D22" s="390" t="str">
        <f>IFERROR(IF(SAŽETAK!E14="SREDNJA",SAŽETAK!D14*4,""),"")</f>
        <v/>
      </c>
      <c r="E22" s="398" t="str">
        <f>IFERROR(IF(SAŽETAK!E14="NAPREDNA",SAŽETAK!D14*5,""),"")</f>
        <v/>
      </c>
      <c r="H22" s="76"/>
      <c r="I22" s="76"/>
    </row>
    <row r="23" spans="2:9" s="5" customFormat="1" x14ac:dyDescent="0.25">
      <c r="B23" s="35">
        <v>7</v>
      </c>
      <c r="C23" s="10" t="s">
        <v>40</v>
      </c>
      <c r="D23" s="398" t="str">
        <f>IFERROR(IF(SAŽETAK!E15="SREDNJA",SAŽETAK!D15*4,""),"")</f>
        <v/>
      </c>
      <c r="E23" s="398" t="str">
        <f>IFERROR(IF(SAŽETAK!E15="NAPREDNA",SAŽETAK!D15*4,""),"")</f>
        <v/>
      </c>
      <c r="H23" s="76"/>
      <c r="I23" s="76"/>
    </row>
    <row r="24" spans="2:9" s="5" customFormat="1" x14ac:dyDescent="0.25">
      <c r="B24" s="35">
        <v>8</v>
      </c>
      <c r="C24" s="10" t="s">
        <v>39</v>
      </c>
      <c r="D24" s="398" t="str">
        <f>IFERROR(IF(SAŽETAK!E16="SREDNJA",SAŽETAK!D16*6,""),"")</f>
        <v/>
      </c>
      <c r="E24" s="398" t="str">
        <f>IFERROR(IF(SAŽETAK!E16="NAPREDNA",SAŽETAK!D16*6,""),"")</f>
        <v/>
      </c>
    </row>
    <row r="25" spans="2:9" s="5" customFormat="1" x14ac:dyDescent="0.25">
      <c r="B25" s="35">
        <v>9</v>
      </c>
      <c r="C25" s="33" t="s">
        <v>38</v>
      </c>
      <c r="D25" s="398" t="str">
        <f>IFERROR(IF(SAŽETAK!E17="SREDNJA",SAŽETAK!D17*3,""),"")</f>
        <v/>
      </c>
      <c r="E25" s="398" t="str">
        <f>IFERROR(IF(SAŽETAK!E17="NAPREDNA",SAŽETAK!D17*3,""),"")</f>
        <v/>
      </c>
    </row>
    <row r="26" spans="2:9" s="5" customFormat="1" x14ac:dyDescent="0.25">
      <c r="B26" s="35">
        <v>10</v>
      </c>
      <c r="C26" s="10" t="s">
        <v>34</v>
      </c>
      <c r="D26" s="398" t="str">
        <f>IFERROR(IF(SAŽETAK!E18="SREDNJA",SAŽETAK!D18*5,""),"")</f>
        <v/>
      </c>
      <c r="E26" s="398" t="str">
        <f>IFERROR(IF(SAŽETAK!E18="NAPREDNA",SAŽETAK!D18*5,""),"")</f>
        <v/>
      </c>
    </row>
    <row r="27" spans="2:9" s="5" customFormat="1" x14ac:dyDescent="0.25">
      <c r="B27" s="35">
        <v>11</v>
      </c>
      <c r="C27" s="10" t="s">
        <v>37</v>
      </c>
      <c r="D27" s="398" t="str">
        <f>IFERROR(IF(SAŽETAK!E19="SREDNJA",SAŽETAK!D19*6,""),"")</f>
        <v/>
      </c>
      <c r="E27" s="398" t="str">
        <f>IFERROR(IF(SAŽETAK!E19="NAPREDNA",SAŽETAK!D19*6,""),"")</f>
        <v/>
      </c>
    </row>
    <row r="28" spans="2:9" s="5" customFormat="1" x14ac:dyDescent="0.25">
      <c r="B28" s="35">
        <v>12</v>
      </c>
      <c r="C28" s="10" t="s">
        <v>36</v>
      </c>
      <c r="D28" s="398" t="str">
        <f>IFERROR(IF(SAŽETAK!E20="SREDNJA",SAŽETAK!D20*6,""),"")</f>
        <v/>
      </c>
      <c r="E28" s="398" t="str">
        <f>IFERROR(IF(SAŽETAK!E20="NAPREDNA",SAŽETAK!D20*7,""),"")</f>
        <v/>
      </c>
    </row>
    <row r="29" spans="2:9" s="5" customFormat="1" x14ac:dyDescent="0.25">
      <c r="B29" s="35">
        <v>13</v>
      </c>
      <c r="C29" s="10" t="s">
        <v>35</v>
      </c>
      <c r="D29" s="398" t="str">
        <f>IFERROR(IF(SAŽETAK!E21="SREDNJA",SAŽETAK!D21*4,""),"")</f>
        <v/>
      </c>
      <c r="E29" s="398" t="str">
        <f>IFERROR(IF(SAŽETAK!E21="NAPREDNA",SAŽETAK!D21*10,""),"")</f>
        <v/>
      </c>
    </row>
    <row r="30" spans="2:9" s="5" customFormat="1" x14ac:dyDescent="0.25">
      <c r="B30" s="25" t="s">
        <v>0</v>
      </c>
      <c r="C30" s="23" t="s">
        <v>85</v>
      </c>
      <c r="D30" s="25">
        <f>IF(D3="OSNOVNA",1.5,IF(D3="SREDNJA",1,0))</f>
        <v>1.5</v>
      </c>
      <c r="E30" s="25">
        <f>IF(D3="OSNOVNA",2,IF(D3="SREDNJA",1.5,0))</f>
        <v>2</v>
      </c>
    </row>
    <row r="31" spans="2:9" s="5" customFormat="1" x14ac:dyDescent="0.25">
      <c r="B31" s="26" t="s">
        <v>0</v>
      </c>
      <c r="C31" s="24" t="s">
        <v>44</v>
      </c>
      <c r="D31" s="399">
        <f>IFERROR(IF(OR(D3="SREDNJA",D3="NAPREDNA"),"N/A",SUM(D17:D29)*D30),"NEMA BODOVA")</f>
        <v>0</v>
      </c>
      <c r="E31" s="399">
        <f>IFERROR(IF(D3="NAPREDNA","N/A",SUM(E17:E29)*E30),"NEMA BODOVA")</f>
        <v>0</v>
      </c>
    </row>
    <row r="32" spans="2:9" s="5" customFormat="1" ht="30" x14ac:dyDescent="0.25">
      <c r="B32" s="29" t="s">
        <v>0</v>
      </c>
      <c r="C32" s="27" t="s">
        <v>86</v>
      </c>
      <c r="D32" s="933" t="str">
        <f>IF(SUM(D31:E31)&gt;0,SUM(D31:E31),"NEMA BODOVA")</f>
        <v>NEMA BODOVA</v>
      </c>
      <c r="E32" s="934"/>
    </row>
    <row r="33" spans="2:15" s="5" customFormat="1" x14ac:dyDescent="0.25"/>
    <row r="34" spans="2:15" s="5" customFormat="1" x14ac:dyDescent="0.25"/>
    <row r="35" spans="2:15" s="5" customFormat="1" x14ac:dyDescent="0.25"/>
    <row r="36" spans="2:15" s="5" customFormat="1" x14ac:dyDescent="0.25">
      <c r="B36" s="935" t="s">
        <v>84</v>
      </c>
      <c r="C36" s="936"/>
      <c r="D36" s="936"/>
      <c r="E36" s="937"/>
      <c r="G36" s="958" t="s">
        <v>88</v>
      </c>
      <c r="H36" s="959"/>
      <c r="I36" s="959"/>
      <c r="J36" s="960"/>
      <c r="L36" s="887" t="s">
        <v>89</v>
      </c>
      <c r="M36" s="888"/>
      <c r="N36" s="888"/>
      <c r="O36" s="889"/>
    </row>
    <row r="37" spans="2:15" s="5" customFormat="1" x14ac:dyDescent="0.25">
      <c r="B37" s="938"/>
      <c r="C37" s="939"/>
      <c r="D37" s="939"/>
      <c r="E37" s="940"/>
      <c r="G37" s="961"/>
      <c r="H37" s="962"/>
      <c r="I37" s="962"/>
      <c r="J37" s="963"/>
      <c r="L37" s="890"/>
      <c r="M37" s="891"/>
      <c r="N37" s="891"/>
      <c r="O37" s="892"/>
    </row>
    <row r="38" spans="2:15" s="5" customFormat="1" ht="45" x14ac:dyDescent="0.25">
      <c r="B38" s="30" t="s">
        <v>0</v>
      </c>
      <c r="C38" s="31" t="s">
        <v>1</v>
      </c>
      <c r="D38" s="9" t="s">
        <v>87</v>
      </c>
      <c r="E38" s="31" t="s">
        <v>59</v>
      </c>
      <c r="G38" s="30" t="s">
        <v>0</v>
      </c>
      <c r="H38" s="31" t="s">
        <v>1</v>
      </c>
      <c r="I38" s="9" t="s">
        <v>87</v>
      </c>
      <c r="J38" s="31" t="s">
        <v>59</v>
      </c>
      <c r="L38" s="30" t="s">
        <v>0</v>
      </c>
      <c r="M38" s="31" t="s">
        <v>1</v>
      </c>
      <c r="N38" s="9" t="s">
        <v>87</v>
      </c>
      <c r="O38" s="31" t="s">
        <v>59</v>
      </c>
    </row>
    <row r="39" spans="2:15" s="5" customFormat="1" x14ac:dyDescent="0.25">
      <c r="B39" s="927">
        <v>1</v>
      </c>
      <c r="C39" s="930" t="s">
        <v>10</v>
      </c>
      <c r="D39" s="44" t="s">
        <v>15</v>
      </c>
      <c r="E39" s="400" t="str">
        <f>IF(AND(OSNOVNA!E10="DOBROVOLJNO",OSNOVNA!F10="DA"),OSNOVNA!M10,"/")</f>
        <v>/</v>
      </c>
      <c r="G39" s="913">
        <v>1</v>
      </c>
      <c r="H39" s="897" t="s">
        <v>10</v>
      </c>
      <c r="I39" s="926" t="s">
        <v>20</v>
      </c>
      <c r="J39" s="916" t="str">
        <f>IF(AND(SREDNJA!E17="DOBROVOLJNO",SREDNJA!F17="DA"),SREDNJA!M17,"/")</f>
        <v>/</v>
      </c>
      <c r="L39" s="913">
        <v>1</v>
      </c>
      <c r="M39" s="897" t="s">
        <v>10</v>
      </c>
      <c r="N39" s="898" t="s">
        <v>21</v>
      </c>
      <c r="O39" s="901" t="str">
        <f>IF(AND(NAPREDNA!E18="DOBROVOLJNO",NAPREDNA!F18="DA"),NAPREDNA!M18,"/")</f>
        <v>/</v>
      </c>
    </row>
    <row r="40" spans="2:15" s="5" customFormat="1" x14ac:dyDescent="0.25">
      <c r="B40" s="928"/>
      <c r="C40" s="931"/>
      <c r="D40" s="44" t="s">
        <v>16</v>
      </c>
      <c r="E40" s="400" t="str">
        <f>IF(AND(OSNOVNA!E11="DOBROVOLJNO",OSNOVNA!F11="DA"),OSNOVNA!M11,"/")</f>
        <v>/</v>
      </c>
      <c r="G40" s="913"/>
      <c r="H40" s="897"/>
      <c r="I40" s="914"/>
      <c r="J40" s="917"/>
      <c r="L40" s="913"/>
      <c r="M40" s="897"/>
      <c r="N40" s="899"/>
      <c r="O40" s="902"/>
    </row>
    <row r="41" spans="2:15" s="5" customFormat="1" x14ac:dyDescent="0.25">
      <c r="B41" s="928"/>
      <c r="C41" s="931"/>
      <c r="D41" s="45" t="s">
        <v>18</v>
      </c>
      <c r="E41" s="400" t="str">
        <f>IF(AND(OSNOVNA!E13="DOBROVOLJNO",OSNOVNA!F13="DA"),OSNOVNA!M13,"/")</f>
        <v>/</v>
      </c>
      <c r="F41" s="76"/>
      <c r="G41" s="913"/>
      <c r="H41" s="897"/>
      <c r="I41" s="915"/>
      <c r="J41" s="917"/>
      <c r="L41" s="913"/>
      <c r="M41" s="897"/>
      <c r="N41" s="899"/>
      <c r="O41" s="902"/>
    </row>
    <row r="42" spans="2:15" s="5" customFormat="1" x14ac:dyDescent="0.25">
      <c r="B42" s="928"/>
      <c r="C42" s="931"/>
      <c r="D42" s="45" t="s">
        <v>19</v>
      </c>
      <c r="E42" s="400" t="str">
        <f>IF(AND(OSNOVNA!E14="DOBROVOLJNO",OSNOVNA!F14="DA"),OSNOVNA!M14,"/")</f>
        <v>/</v>
      </c>
      <c r="F42" s="76"/>
      <c r="G42" s="913"/>
      <c r="H42" s="897"/>
      <c r="I42" s="914" t="s">
        <v>21</v>
      </c>
      <c r="J42" s="916" t="str">
        <f>IF(AND(SREDNJA!E18="DOBROVOLJNO",SREDNJA!F18="DA"),SREDNJA!M18,"/")</f>
        <v>/</v>
      </c>
      <c r="L42" s="913"/>
      <c r="M42" s="897"/>
      <c r="N42" s="899"/>
      <c r="O42" s="902"/>
    </row>
    <row r="43" spans="2:15" s="5" customFormat="1" x14ac:dyDescent="0.25">
      <c r="B43" s="928"/>
      <c r="C43" s="931"/>
      <c r="D43" s="45" t="s">
        <v>20</v>
      </c>
      <c r="E43" s="400" t="str">
        <f>IF(AND(OSNOVNA!E17="DOBROVOLJNO",OSNOVNA!F17="DA"),OSNOVNA!M17,"/")</f>
        <v>/</v>
      </c>
      <c r="F43" s="76"/>
      <c r="G43" s="913"/>
      <c r="H43" s="897"/>
      <c r="I43" s="914"/>
      <c r="J43" s="917"/>
      <c r="L43" s="913"/>
      <c r="M43" s="897"/>
      <c r="N43" s="899"/>
      <c r="O43" s="902"/>
    </row>
    <row r="44" spans="2:15" s="5" customFormat="1" x14ac:dyDescent="0.25">
      <c r="B44" s="929"/>
      <c r="C44" s="932"/>
      <c r="D44" s="45" t="s">
        <v>21</v>
      </c>
      <c r="E44" s="400" t="str">
        <f>IF(AND(OSNOVNA!E18="DOBROVOLJNO",OSNOVNA!F18="DA"),OSNOVNA!M18,"/")</f>
        <v>/</v>
      </c>
      <c r="F44" s="76"/>
      <c r="G44" s="913"/>
      <c r="H44" s="897"/>
      <c r="I44" s="915"/>
      <c r="J44" s="917"/>
      <c r="L44" s="913"/>
      <c r="M44" s="897"/>
      <c r="N44" s="900"/>
      <c r="O44" s="903"/>
    </row>
    <row r="45" spans="2:15" s="5" customFormat="1" ht="15.75" x14ac:dyDescent="0.25">
      <c r="B45" s="964">
        <v>2</v>
      </c>
      <c r="C45" s="904" t="s">
        <v>5</v>
      </c>
      <c r="D45" s="42" t="s">
        <v>66</v>
      </c>
      <c r="E45" s="401" t="str">
        <f>IF(AND(OSNOVNA!E30="DOBROVOLJNO",OSNOVNA!F30="DA"),OSNOVNA!M30,"/")</f>
        <v>/</v>
      </c>
      <c r="F45" s="93"/>
      <c r="G45" s="964">
        <v>2</v>
      </c>
      <c r="H45" s="904" t="s">
        <v>5</v>
      </c>
      <c r="I45" s="965" t="s">
        <v>72</v>
      </c>
      <c r="J45" s="967" t="str">
        <f>IF(AND(SREDNJA!E34="DOBROVOLJNO",SREDNJA!F34="DA"),SREDNJA!M34,"/")</f>
        <v>/</v>
      </c>
      <c r="L45" s="918">
        <v>3</v>
      </c>
      <c r="M45" s="904" t="s">
        <v>43</v>
      </c>
      <c r="N45" s="907" t="s">
        <v>95</v>
      </c>
      <c r="O45" s="910" t="str">
        <f>IF(AND(NAPREDNA!E51="DOBROVOLJNO",NAPREDNA!F51="DA"),NAPREDNA!M51,"/")</f>
        <v>/</v>
      </c>
    </row>
    <row r="46" spans="2:15" s="5" customFormat="1" ht="15.75" x14ac:dyDescent="0.25">
      <c r="B46" s="919"/>
      <c r="C46" s="905"/>
      <c r="D46" s="43" t="s">
        <v>67</v>
      </c>
      <c r="E46" s="401" t="str">
        <f>IF(AND(OSNOVNA!E31="DOBROVOLJNO",OSNOVNA!F31="DA"),OSNOVNA!M31,"/")</f>
        <v>/</v>
      </c>
      <c r="F46" s="93"/>
      <c r="G46" s="919"/>
      <c r="H46" s="905"/>
      <c r="I46" s="966"/>
      <c r="J46" s="968"/>
      <c r="L46" s="919"/>
      <c r="M46" s="905"/>
      <c r="N46" s="908"/>
      <c r="O46" s="911"/>
    </row>
    <row r="47" spans="2:15" s="5" customFormat="1" ht="15.75" x14ac:dyDescent="0.25">
      <c r="B47" s="919"/>
      <c r="C47" s="905"/>
      <c r="D47" s="43" t="s">
        <v>72</v>
      </c>
      <c r="E47" s="401" t="str">
        <f>IF(AND(OSNOVNA!E32="DOBROVOLJNO",OSNOVNA!F32="DA"),OSNOVNA!M32,"/")</f>
        <v>/</v>
      </c>
      <c r="F47" s="76"/>
      <c r="G47" s="919"/>
      <c r="H47" s="905"/>
      <c r="I47" s="965" t="s">
        <v>75</v>
      </c>
      <c r="J47" s="967" t="str">
        <f>IF(AND(SREDNJA!E37="DOBROVOLJNO",SREDNJA!F37="DA"),SREDNJA!M37,"/")</f>
        <v>/</v>
      </c>
      <c r="L47" s="919"/>
      <c r="M47" s="905"/>
      <c r="N47" s="908"/>
      <c r="O47" s="911"/>
    </row>
    <row r="48" spans="2:15" s="5" customFormat="1" ht="15.75" x14ac:dyDescent="0.25">
      <c r="B48" s="920"/>
      <c r="C48" s="906"/>
      <c r="D48" s="43" t="s">
        <v>75</v>
      </c>
      <c r="E48" s="401" t="str">
        <f>IF(AND(OSNOVNA!E35="DOBROVOLJNO",OSNOVNA!F35="DA"),OSNOVNA!M35,"/")</f>
        <v>/</v>
      </c>
      <c r="F48" s="76"/>
      <c r="G48" s="920"/>
      <c r="H48" s="906"/>
      <c r="I48" s="966"/>
      <c r="J48" s="968"/>
      <c r="L48" s="920"/>
      <c r="M48" s="906"/>
      <c r="N48" s="909"/>
      <c r="O48" s="912"/>
    </row>
    <row r="49" spans="2:15" s="5" customFormat="1" ht="15.75" x14ac:dyDescent="0.25">
      <c r="B49" s="663">
        <v>3</v>
      </c>
      <c r="C49" s="930" t="s">
        <v>43</v>
      </c>
      <c r="D49" s="44" t="s">
        <v>94</v>
      </c>
      <c r="E49" s="402" t="str">
        <f>IF(AND(OSNOVNA!E44="DOBROVOLJNO",OSNOVNA!F44="DA"),OSNOVNA!M44,"/")</f>
        <v>/</v>
      </c>
      <c r="F49" s="76"/>
      <c r="G49" s="957">
        <v>3</v>
      </c>
      <c r="H49" s="930" t="s">
        <v>43</v>
      </c>
      <c r="I49" s="45" t="s">
        <v>94</v>
      </c>
      <c r="J49" s="407" t="str">
        <f>IF(AND(SREDNJA!E48="DOBROVOLJNO",SREDNJA!F48="DA"),SREDNJA!M48,"/")</f>
        <v>/</v>
      </c>
      <c r="L49" s="37">
        <v>4</v>
      </c>
      <c r="M49" s="38" t="s">
        <v>42</v>
      </c>
      <c r="N49" s="417" t="s">
        <v>156</v>
      </c>
      <c r="O49" s="417" t="str">
        <f>IF(AND(NAPREDNA!E76="DOBROVOLJNO",NAPREDNA!F76="DA"),NAPREDNA!M76,"/")</f>
        <v>/</v>
      </c>
    </row>
    <row r="50" spans="2:15" s="5" customFormat="1" ht="15.75" x14ac:dyDescent="0.25">
      <c r="B50" s="956"/>
      <c r="C50" s="931"/>
      <c r="D50" s="44" t="s">
        <v>95</v>
      </c>
      <c r="E50" s="402" t="str">
        <f>IF(AND(OSNOVNA!E47="DOBROVOLJNO",OSNOVNA!F47="DA"),OSNOVNA!M47,"/")</f>
        <v>/</v>
      </c>
      <c r="F50" s="76"/>
      <c r="G50" s="929"/>
      <c r="H50" s="932"/>
      <c r="I50" s="45" t="s">
        <v>95</v>
      </c>
      <c r="J50" s="407" t="str">
        <f>IF(AND(SREDNJA!E51="DOBROVOLJNO",SREDNJA!F51="DA"),SREDNJA!M51,"/")</f>
        <v>/</v>
      </c>
      <c r="L50" s="970">
        <v>7</v>
      </c>
      <c r="M50" s="921" t="s">
        <v>40</v>
      </c>
      <c r="N50" s="70" t="s">
        <v>127</v>
      </c>
      <c r="O50" s="404" t="str">
        <f>IF(AND(NAPREDNA!E135="DOBROVOLJNO",NAPREDNA!F135="DA"),NAPREDNA!M135,"/")</f>
        <v>/</v>
      </c>
    </row>
    <row r="51" spans="2:15" s="5" customFormat="1" x14ac:dyDescent="0.25">
      <c r="B51" s="970">
        <v>4</v>
      </c>
      <c r="C51" s="921" t="s">
        <v>42</v>
      </c>
      <c r="D51" s="69" t="s">
        <v>154</v>
      </c>
      <c r="E51" s="403" t="str">
        <f>IF(AND(OSNOVNA!E67="DOBROVOLJNO",OSNOVNA!F67="DA"),OSNOVNA!M67,"/")</f>
        <v>/</v>
      </c>
      <c r="F51" s="76"/>
      <c r="G51" s="970">
        <v>4</v>
      </c>
      <c r="H51" s="921" t="s">
        <v>42</v>
      </c>
      <c r="I51" s="109" t="s">
        <v>156</v>
      </c>
      <c r="J51" s="408" t="str">
        <f>IF(AND(SREDNJA!E76="DOBROVOLJNO",SREDNJA!F76="DA"),SREDNJA!M76,"/")</f>
        <v>/</v>
      </c>
      <c r="L51" s="706"/>
      <c r="M51" s="922"/>
      <c r="N51" s="69" t="s">
        <v>126</v>
      </c>
      <c r="O51" s="403" t="str">
        <f>IF(AND(NAPREDNA!E136="DOBROVOLJNO",NAPREDNA!F136="DA"),NAPREDNA!M136,"/")</f>
        <v>/</v>
      </c>
    </row>
    <row r="52" spans="2:15" s="5" customFormat="1" x14ac:dyDescent="0.25">
      <c r="B52" s="971"/>
      <c r="C52" s="969"/>
      <c r="D52" s="69" t="s">
        <v>155</v>
      </c>
      <c r="E52" s="403" t="str">
        <f>IF(AND(OSNOVNA!E69="DOBROVOLJNO",OSNOVNA!F69="DA"),OSNOVNA!M69,"/")</f>
        <v>/</v>
      </c>
      <c r="F52" s="76"/>
      <c r="G52" s="706"/>
      <c r="H52" s="922"/>
      <c r="I52" s="109" t="s">
        <v>157</v>
      </c>
      <c r="J52" s="408" t="str">
        <f>IF(AND(SREDNJA!E79="DOBROVOLJNO",SREDNJA!F79="DA"),SREDNJA!M79,"/")</f>
        <v>/</v>
      </c>
      <c r="L52" s="66">
        <v>9</v>
      </c>
      <c r="M52" s="12" t="s">
        <v>38</v>
      </c>
      <c r="N52" s="417" t="s">
        <v>191</v>
      </c>
      <c r="O52" s="417" t="str">
        <f>IF(AND(NAPREDNA!E161="DOBROVOLJNO",NAPREDNA!F161="DA"),NAPREDNA!M161,"/")</f>
        <v>/</v>
      </c>
    </row>
    <row r="53" spans="2:15" s="5" customFormat="1" x14ac:dyDescent="0.25">
      <c r="B53" s="971"/>
      <c r="C53" s="969"/>
      <c r="D53" s="69" t="s">
        <v>156</v>
      </c>
      <c r="E53" s="403" t="str">
        <f>IF(AND(OSNOVNA!E70="DOBROVOLJNO",OSNOVNA!F70="DA"),OSNOVNA!M70,"/")</f>
        <v>/</v>
      </c>
      <c r="F53" s="76"/>
      <c r="G53" s="66">
        <v>6</v>
      </c>
      <c r="H53" s="68" t="s">
        <v>41</v>
      </c>
      <c r="I53" s="414" t="s">
        <v>132</v>
      </c>
      <c r="J53" s="415" t="str">
        <f>IF(AND(SREDNJA!E120="DOBROVOLJNO",SREDNJA!F120="DA"),SREDNJA!M120,"/")</f>
        <v>/</v>
      </c>
      <c r="L53" s="416">
        <v>10</v>
      </c>
      <c r="M53" s="418" t="s">
        <v>34</v>
      </c>
      <c r="N53" s="69" t="s">
        <v>198</v>
      </c>
      <c r="O53" s="403" t="str">
        <f>IF(AND(NAPREDNA!E171="DOBROVOLJNO",NAPREDNA!F171="DA"),NAPREDNA!M171,"/")</f>
        <v>/</v>
      </c>
    </row>
    <row r="54" spans="2:15" s="5" customFormat="1" ht="30" x14ac:dyDescent="0.25">
      <c r="B54" s="706"/>
      <c r="C54" s="922"/>
      <c r="D54" s="69" t="s">
        <v>157</v>
      </c>
      <c r="E54" s="403" t="str">
        <f>IF(AND(OSNOVNA!E72="DOBROVOLJNO",OSNOVNA!F72="DA"),OSNOVNA!M72,"/")</f>
        <v>/</v>
      </c>
      <c r="F54" s="76"/>
      <c r="G54" s="970">
        <v>7</v>
      </c>
      <c r="H54" s="921" t="s">
        <v>40</v>
      </c>
      <c r="I54" s="109" t="s">
        <v>127</v>
      </c>
      <c r="J54" s="408" t="str">
        <f>IF(AND(SREDNJA!E135="DOBROVOLJNO",SREDNJA!F135="DA"),SREDNJA!M135,"/")</f>
        <v>/</v>
      </c>
      <c r="L54" s="120" t="s">
        <v>0</v>
      </c>
      <c r="M54" s="413" t="s">
        <v>415</v>
      </c>
      <c r="N54" s="895" t="str">
        <f>IF(SUM(O39:O53)&gt;0,SUM(O39:O53),"NEMA BODOVA")</f>
        <v>NEMA BODOVA</v>
      </c>
      <c r="O54" s="896"/>
    </row>
    <row r="55" spans="2:15" s="5" customFormat="1" x14ac:dyDescent="0.25">
      <c r="B55" s="663">
        <v>5</v>
      </c>
      <c r="C55" s="930" t="s">
        <v>33</v>
      </c>
      <c r="D55" s="114" t="s">
        <v>139</v>
      </c>
      <c r="E55" s="400" t="str">
        <f>IF(AND(OSNOVNA!E94="DOBROVOLJNO",OSNOVNA!F94="DA"),OSNOVNA!M94,"/")</f>
        <v>/</v>
      </c>
      <c r="F55" s="76"/>
      <c r="G55" s="706"/>
      <c r="H55" s="922"/>
      <c r="I55" s="109" t="s">
        <v>126</v>
      </c>
      <c r="J55" s="409" t="str">
        <f>IF(AND(SREDNJA!E136="DOBROVOLJNO",SREDNJA!F136="DA"),SREDNJA!M136,"/")</f>
        <v>/</v>
      </c>
      <c r="L55" s="88"/>
      <c r="M55" s="107"/>
      <c r="N55" s="111"/>
      <c r="O55" s="75"/>
    </row>
    <row r="56" spans="2:15" s="5" customFormat="1" x14ac:dyDescent="0.25">
      <c r="B56" s="956"/>
      <c r="C56" s="931"/>
      <c r="D56" s="114" t="s">
        <v>138</v>
      </c>
      <c r="E56" s="400" t="str">
        <f>IF(AND(OSNOVNA!E97="DOBROVOLJNO",OSNOVNA!F97="DA"),OSNOVNA!M97,"/")</f>
        <v>/</v>
      </c>
      <c r="F56" s="76"/>
      <c r="G56" s="66">
        <v>9</v>
      </c>
      <c r="H56" s="12" t="s">
        <v>38</v>
      </c>
      <c r="I56" s="414" t="s">
        <v>191</v>
      </c>
      <c r="J56" s="407" t="str">
        <f>IF(AND(SREDNJA!E161="DOBROVOLJNO",SREDNJA!F161="DA"),SREDNJA!M161,"/")</f>
        <v>/</v>
      </c>
      <c r="L56" s="88"/>
      <c r="M56" s="107"/>
      <c r="N56" s="111"/>
      <c r="O56" s="75"/>
    </row>
    <row r="57" spans="2:15" s="5" customFormat="1" x14ac:dyDescent="0.25">
      <c r="B57" s="815"/>
      <c r="C57" s="932"/>
      <c r="D57" s="114" t="s">
        <v>137</v>
      </c>
      <c r="E57" s="400" t="str">
        <f>IF(AND(OSNOVNA!E98="DOBROVOLJNO",OSNOVNA!F98="DA"),OSNOVNA!M98,"/")</f>
        <v>/</v>
      </c>
      <c r="F57" s="76"/>
      <c r="G57" s="67">
        <v>10</v>
      </c>
      <c r="H57" s="110" t="s">
        <v>34</v>
      </c>
      <c r="I57" s="109" t="s">
        <v>198</v>
      </c>
      <c r="J57" s="409" t="str">
        <f>IF(AND(SREDNJA!E171="DOBROVOLJNO",SREDNJA!F171="DA"),SREDNJA!M171,"/")</f>
        <v>/</v>
      </c>
      <c r="L57" s="88"/>
      <c r="M57" s="107"/>
      <c r="N57" s="111"/>
      <c r="O57" s="75"/>
    </row>
    <row r="58" spans="2:15" s="5" customFormat="1" x14ac:dyDescent="0.25">
      <c r="B58" s="970">
        <v>6</v>
      </c>
      <c r="C58" s="921" t="s">
        <v>41</v>
      </c>
      <c r="D58" s="69" t="s">
        <v>133</v>
      </c>
      <c r="E58" s="404" t="str">
        <f>IF(AND(OSNOVNA!E104="DOBROVOLJNO",OSNOVNA!F104="DA"),OSNOVNA!M104,"/")</f>
        <v>/</v>
      </c>
      <c r="F58" s="76"/>
      <c r="G58" s="66">
        <v>12</v>
      </c>
      <c r="H58" s="68" t="s">
        <v>36</v>
      </c>
      <c r="I58" s="414" t="s">
        <v>224</v>
      </c>
      <c r="J58" s="407" t="str">
        <f>IF(AND(SREDNJA!E226="DOBROVOLJNO",SREDNJA!F226="DA"),SREDNJA!M226,"/")</f>
        <v>/</v>
      </c>
      <c r="L58" s="88"/>
      <c r="M58" s="81"/>
      <c r="N58" s="111"/>
      <c r="O58" s="75"/>
    </row>
    <row r="59" spans="2:15" s="5" customFormat="1" x14ac:dyDescent="0.25">
      <c r="B59" s="706"/>
      <c r="C59" s="922"/>
      <c r="D59" s="69" t="s">
        <v>132</v>
      </c>
      <c r="E59" s="404" t="str">
        <f>IF(AND(OSNOVNA!E105="DOBROVOLJNO",OSNOVNA!F105="DA"),OSNOVNA!M105,"/")</f>
        <v>/</v>
      </c>
      <c r="F59" s="76"/>
      <c r="G59" s="67">
        <v>13</v>
      </c>
      <c r="H59" s="110" t="s">
        <v>35</v>
      </c>
      <c r="I59" s="109" t="s">
        <v>231</v>
      </c>
      <c r="J59" s="409" t="str">
        <f>IF(AND(SREDNJA!E240="DOBROVOLJNO",SREDNJA!F240="DA"),SREDNJA!M240,"/")</f>
        <v>/</v>
      </c>
      <c r="L59" s="88"/>
      <c r="M59" s="81"/>
      <c r="N59" s="111"/>
      <c r="O59" s="75"/>
    </row>
    <row r="60" spans="2:15" s="5" customFormat="1" ht="30" x14ac:dyDescent="0.25">
      <c r="B60" s="663">
        <v>7</v>
      </c>
      <c r="C60" s="972" t="s">
        <v>40</v>
      </c>
      <c r="D60" s="114" t="s">
        <v>127</v>
      </c>
      <c r="E60" s="400" t="str">
        <f>IF(AND(OSNOVNA!E115="DOBROVOLJNO",OSNOVNA!F115="DA"),OSNOVNA!M115,"/")</f>
        <v>/</v>
      </c>
      <c r="F60" s="76"/>
      <c r="G60" s="120" t="s">
        <v>0</v>
      </c>
      <c r="H60" s="413" t="s">
        <v>415</v>
      </c>
      <c r="I60" s="893" t="str">
        <f>IF(SUM(J39:J59)&gt;0,SUM(J39:J59),"NEMA BODOVA")</f>
        <v>NEMA BODOVA</v>
      </c>
      <c r="J60" s="894"/>
      <c r="L60" s="88"/>
      <c r="M60" s="107"/>
      <c r="N60" s="111"/>
      <c r="O60" s="75"/>
    </row>
    <row r="61" spans="2:15" s="5" customFormat="1" x14ac:dyDescent="0.25">
      <c r="B61" s="815"/>
      <c r="C61" s="973"/>
      <c r="D61" s="114" t="s">
        <v>126</v>
      </c>
      <c r="E61" s="400" t="str">
        <f>IF(AND(OSNOVNA!E116="DOBROVOLJNO",OSNOVNA!F116="DA"),OSNOVNA!M116,"/")</f>
        <v>/</v>
      </c>
      <c r="F61" s="76"/>
      <c r="G61" s="88"/>
      <c r="H61" s="81"/>
      <c r="I61" s="106"/>
      <c r="J61" s="91"/>
      <c r="L61" s="88"/>
      <c r="M61" s="107"/>
      <c r="N61" s="111"/>
      <c r="O61" s="75"/>
    </row>
    <row r="62" spans="2:15" s="5" customFormat="1" x14ac:dyDescent="0.25">
      <c r="B62" s="970">
        <v>8</v>
      </c>
      <c r="C62" s="921" t="s">
        <v>39</v>
      </c>
      <c r="D62" s="69" t="s">
        <v>120</v>
      </c>
      <c r="E62" s="404" t="str">
        <f>IF(AND(OSNOVNA!E125="DOBROVOLJNO",OSNOVNA!F125="DA"),OSNOVNA!M125,"/")</f>
        <v>/</v>
      </c>
      <c r="F62" s="76"/>
      <c r="G62" s="88"/>
      <c r="H62" s="107"/>
      <c r="I62" s="106"/>
      <c r="J62" s="91"/>
      <c r="L62" s="88"/>
      <c r="M62" s="107"/>
      <c r="N62" s="111"/>
      <c r="O62" s="75"/>
    </row>
    <row r="63" spans="2:15" s="5" customFormat="1" x14ac:dyDescent="0.25">
      <c r="B63" s="706"/>
      <c r="C63" s="922"/>
      <c r="D63" s="69" t="s">
        <v>121</v>
      </c>
      <c r="E63" s="404" t="str">
        <f>IF(AND(OSNOVNA!E126="DOBROVOLJNO",OSNOVNA!F126="DA"),OSNOVNA!M126,"/")</f>
        <v>/</v>
      </c>
      <c r="F63" s="76"/>
      <c r="G63" s="88"/>
      <c r="H63" s="107"/>
      <c r="I63" s="106"/>
      <c r="J63" s="91"/>
      <c r="L63" s="88"/>
      <c r="M63" s="107"/>
      <c r="N63" s="111"/>
      <c r="O63" s="75"/>
    </row>
    <row r="64" spans="2:15" s="5" customFormat="1" ht="36" customHeight="1" x14ac:dyDescent="0.25">
      <c r="B64" s="112">
        <v>9</v>
      </c>
      <c r="C64" s="113" t="s">
        <v>38</v>
      </c>
      <c r="D64" s="114" t="s">
        <v>191</v>
      </c>
      <c r="E64" s="400" t="str">
        <f>IF(AND(OSNOVNA!E138="DOBROVOLJNO",OSNOVNA!F138="DA"),OSNOVNA!M138,"/")</f>
        <v>/</v>
      </c>
      <c r="F64" s="76"/>
      <c r="G64" s="88"/>
      <c r="H64" s="81"/>
      <c r="I64" s="106"/>
      <c r="J64" s="91"/>
      <c r="L64" s="88"/>
      <c r="M64" s="107"/>
      <c r="N64" s="111"/>
      <c r="O64" s="75"/>
    </row>
    <row r="65" spans="1:17" s="5" customFormat="1" x14ac:dyDescent="0.25">
      <c r="B65" s="970">
        <v>10</v>
      </c>
      <c r="C65" s="921" t="s">
        <v>34</v>
      </c>
      <c r="D65" s="69" t="s">
        <v>197</v>
      </c>
      <c r="E65" s="404" t="str">
        <f>IF(AND(OSNOVNA!E147="DOBROVOLJNO",OSNOVNA!F147="DA"),OSNOVNA!M147,"/")</f>
        <v>/</v>
      </c>
      <c r="F65" s="76"/>
      <c r="G65" s="88"/>
      <c r="H65" s="107"/>
      <c r="I65" s="106"/>
      <c r="J65" s="91"/>
      <c r="L65" s="88"/>
      <c r="M65" s="107"/>
      <c r="N65" s="111"/>
      <c r="O65" s="75"/>
    </row>
    <row r="66" spans="1:17" s="5" customFormat="1" x14ac:dyDescent="0.25">
      <c r="B66" s="706"/>
      <c r="C66" s="922"/>
      <c r="D66" s="69" t="s">
        <v>198</v>
      </c>
      <c r="E66" s="404" t="str">
        <f>IF(AND(OSNOVNA!E148="DOBROVOLJNO",OSNOVNA!F148="DA"),OSNOVNA!M148,"/")</f>
        <v>/</v>
      </c>
      <c r="F66" s="76"/>
      <c r="G66" s="88"/>
      <c r="H66" s="107"/>
      <c r="I66" s="106"/>
      <c r="J66" s="91"/>
      <c r="L66" s="88"/>
      <c r="M66" s="107"/>
      <c r="N66" s="111"/>
      <c r="O66" s="75"/>
    </row>
    <row r="67" spans="1:17" s="5" customFormat="1" x14ac:dyDescent="0.25">
      <c r="B67" s="663">
        <v>11</v>
      </c>
      <c r="C67" s="930" t="s">
        <v>37</v>
      </c>
      <c r="D67" s="44" t="s">
        <v>210</v>
      </c>
      <c r="E67" s="405" t="str">
        <f>IF(AND(OSNOVNA!E168="DOBROVOLJNO",OSNOVNA!F168="DA"),OSNOVNA!M168,"/")</f>
        <v>/</v>
      </c>
      <c r="G67" s="88"/>
      <c r="H67" s="107"/>
      <c r="I67" s="108"/>
      <c r="J67" s="91"/>
      <c r="L67" s="88"/>
      <c r="M67" s="107"/>
      <c r="N67" s="76"/>
      <c r="O67" s="76"/>
    </row>
    <row r="68" spans="1:17" s="5" customFormat="1" x14ac:dyDescent="0.25">
      <c r="B68" s="815"/>
      <c r="C68" s="932"/>
      <c r="D68" s="44" t="s">
        <v>211</v>
      </c>
      <c r="E68" s="405" t="str">
        <f>IF(AND(OSNOVNA!E172="DOBROVOLJNO",OSNOVNA!F172="DA"),OSNOVNA!M172,"/")</f>
        <v>/</v>
      </c>
      <c r="G68" s="88"/>
      <c r="H68" s="107"/>
      <c r="I68" s="108"/>
      <c r="J68" s="91"/>
      <c r="L68" s="88"/>
      <c r="M68" s="107"/>
      <c r="N68" s="76"/>
      <c r="O68" s="76"/>
    </row>
    <row r="69" spans="1:17" s="5" customFormat="1" x14ac:dyDescent="0.25">
      <c r="B69" s="970">
        <v>12</v>
      </c>
      <c r="C69" s="921" t="s">
        <v>36</v>
      </c>
      <c r="D69" s="70" t="s">
        <v>221</v>
      </c>
      <c r="E69" s="406" t="str">
        <f>IF(AND(OSNOVNA!E185="DOBROVOLJNO",OSNOVNA!F185="DA"),OSNOVNA!M185,"/")</f>
        <v>/</v>
      </c>
      <c r="G69" s="88"/>
      <c r="H69" s="107"/>
      <c r="I69" s="108"/>
      <c r="J69" s="91"/>
      <c r="L69" s="88"/>
      <c r="M69" s="107"/>
      <c r="N69" s="76"/>
      <c r="O69" s="76"/>
    </row>
    <row r="70" spans="1:17" s="5" customFormat="1" x14ac:dyDescent="0.25">
      <c r="B70" s="971"/>
      <c r="C70" s="969"/>
      <c r="D70" s="70" t="s">
        <v>223</v>
      </c>
      <c r="E70" s="406" t="str">
        <f>IF(AND(OSNOVNA!E193="DOBROVOLJNO",OSNOVNA!F193="DA"),OSNOVNA!M193,"/")</f>
        <v>/</v>
      </c>
      <c r="G70" s="88"/>
      <c r="H70" s="107"/>
      <c r="I70" s="108"/>
      <c r="J70" s="91"/>
      <c r="L70" s="88"/>
      <c r="M70" s="107"/>
      <c r="N70" s="76"/>
      <c r="O70" s="76"/>
    </row>
    <row r="71" spans="1:17" s="5" customFormat="1" x14ac:dyDescent="0.25">
      <c r="B71" s="706"/>
      <c r="C71" s="922"/>
      <c r="D71" s="70" t="s">
        <v>224</v>
      </c>
      <c r="E71" s="406" t="str">
        <f>IF(AND(OSNOVNA!E197="DOBROVOLJNO",OSNOVNA!F197="DA"),OSNOVNA!M197,"/")</f>
        <v>/</v>
      </c>
      <c r="G71" s="88"/>
      <c r="H71" s="107"/>
      <c r="I71" s="108"/>
      <c r="J71" s="91"/>
      <c r="L71" s="88"/>
      <c r="M71" s="107"/>
      <c r="N71" s="76"/>
      <c r="O71" s="76"/>
    </row>
    <row r="72" spans="1:17" s="5" customFormat="1" x14ac:dyDescent="0.25">
      <c r="B72" s="663">
        <v>13</v>
      </c>
      <c r="C72" s="930" t="s">
        <v>35</v>
      </c>
      <c r="D72" s="44" t="s">
        <v>230</v>
      </c>
      <c r="E72" s="405" t="str">
        <f>IF(AND(OSNOVNA!E206="DOBROVOLJNO",OSNOVNA!F206="DA"),OSNOVNA!M206,"/")</f>
        <v>/</v>
      </c>
      <c r="G72" s="88"/>
      <c r="H72" s="107"/>
      <c r="I72" s="108"/>
      <c r="J72" s="91"/>
      <c r="L72" s="88"/>
      <c r="M72" s="107"/>
      <c r="N72" s="76"/>
      <c r="O72" s="76"/>
    </row>
    <row r="73" spans="1:17" s="5" customFormat="1" x14ac:dyDescent="0.25">
      <c r="B73" s="815"/>
      <c r="C73" s="932"/>
      <c r="D73" s="115" t="s">
        <v>231</v>
      </c>
      <c r="E73" s="405" t="str">
        <f>IF(AND(OSNOVNA!E209="DOBROVOLJNO",OSNOVNA!F209="DA"),OSNOVNA!M209,"/")</f>
        <v>/</v>
      </c>
      <c r="G73" s="88"/>
      <c r="H73" s="107"/>
      <c r="I73" s="108"/>
      <c r="J73" s="91"/>
      <c r="L73" s="88"/>
      <c r="M73" s="107"/>
      <c r="N73" s="76"/>
      <c r="O73" s="76"/>
    </row>
    <row r="74" spans="1:17" s="5" customFormat="1" ht="30" x14ac:dyDescent="0.25">
      <c r="B74" s="116" t="s">
        <v>0</v>
      </c>
      <c r="C74" s="412" t="s">
        <v>415</v>
      </c>
      <c r="D74" s="893" t="str">
        <f>IF(SUM(E39:E73)&gt;0,SUM(E39:E73),"NEMA BODOVA")</f>
        <v>NEMA BODOVA</v>
      </c>
      <c r="E74" s="894"/>
    </row>
    <row r="75" spans="1:17" s="5" customFormat="1" x14ac:dyDescent="0.25">
      <c r="B75" s="104"/>
      <c r="C75" s="105"/>
    </row>
    <row r="76" spans="1:17" x14ac:dyDescent="0.25">
      <c r="A76" s="5"/>
      <c r="B76" s="5"/>
      <c r="C76" s="5"/>
      <c r="D76" s="5"/>
      <c r="E76" s="5"/>
      <c r="F76" s="5"/>
      <c r="G76" s="5"/>
      <c r="H76" s="5"/>
      <c r="I76" s="5"/>
      <c r="J76" s="5"/>
      <c r="K76" s="5"/>
      <c r="L76" s="5"/>
      <c r="M76" s="5"/>
      <c r="N76" s="5"/>
      <c r="O76" s="5"/>
      <c r="P76" s="5"/>
      <c r="Q76" s="5"/>
    </row>
    <row r="77" spans="1:17" hidden="1" x14ac:dyDescent="0.25"/>
    <row r="78" spans="1:17" hidden="1" x14ac:dyDescent="0.25"/>
    <row r="79" spans="1:17" hidden="1" x14ac:dyDescent="0.25"/>
    <row r="80" spans="1:17" hidden="1" x14ac:dyDescent="0.25"/>
    <row r="81" ht="38.25" hidden="1" customHeight="1" x14ac:dyDescent="0.25"/>
    <row r="82" hidden="1" x14ac:dyDescent="0.25"/>
    <row r="83" hidden="1" x14ac:dyDescent="0.25"/>
    <row r="84" hidden="1" x14ac:dyDescent="0.25"/>
    <row r="85" hidden="1" x14ac:dyDescent="0.25"/>
    <row r="86" hidden="1" x14ac:dyDescent="0.25"/>
    <row r="87" hidden="1" x14ac:dyDescent="0.25"/>
    <row r="88" ht="15" hidden="1" customHeight="1" x14ac:dyDescent="0.25"/>
    <row r="89" ht="15" hidden="1" customHeight="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t="15" hidden="1" customHeight="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t="15.75" hidden="1" customHeight="1" x14ac:dyDescent="0.25"/>
    <row r="132" hidden="1" x14ac:dyDescent="0.25"/>
    <row r="133" hidden="1" x14ac:dyDescent="0.25"/>
    <row r="134" hidden="1" x14ac:dyDescent="0.25"/>
    <row r="135" ht="15.75" hidden="1" customHeight="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048576" hidden="1" x14ac:dyDescent="0.25"/>
  </sheetData>
  <sheetProtection algorithmName="SHA-512" hashValue="aOFcM4aezfEuVZpLniHJlhulR1/G3K1S0p9lvkvH9xFmA9W5rDuxQcqYQAiu6f6Dyka3FeB+Q6SWXGEq2FdkEQ==" saltValue="eHzIDCcaJ0tN61grRr2MDg==" spinCount="100000" sheet="1" objects="1" scenarios="1"/>
  <mergeCells count="66">
    <mergeCell ref="H54:H55"/>
    <mergeCell ref="G54:G55"/>
    <mergeCell ref="H51:H52"/>
    <mergeCell ref="G51:G52"/>
    <mergeCell ref="L50:L51"/>
    <mergeCell ref="C65:C66"/>
    <mergeCell ref="C62:C63"/>
    <mergeCell ref="C60:C61"/>
    <mergeCell ref="B60:B61"/>
    <mergeCell ref="B62:B63"/>
    <mergeCell ref="B65:B66"/>
    <mergeCell ref="C72:C73"/>
    <mergeCell ref="B72:B73"/>
    <mergeCell ref="B69:B71"/>
    <mergeCell ref="C69:C71"/>
    <mergeCell ref="C67:C68"/>
    <mergeCell ref="B67:B68"/>
    <mergeCell ref="C55:C57"/>
    <mergeCell ref="B55:B57"/>
    <mergeCell ref="C51:C54"/>
    <mergeCell ref="B51:B54"/>
    <mergeCell ref="C58:C59"/>
    <mergeCell ref="B58:B59"/>
    <mergeCell ref="C49:C50"/>
    <mergeCell ref="B49:B50"/>
    <mergeCell ref="G49:G50"/>
    <mergeCell ref="H49:H50"/>
    <mergeCell ref="G36:J37"/>
    <mergeCell ref="B45:B48"/>
    <mergeCell ref="C45:C48"/>
    <mergeCell ref="G45:G48"/>
    <mergeCell ref="H45:H48"/>
    <mergeCell ref="I45:I46"/>
    <mergeCell ref="I47:I48"/>
    <mergeCell ref="J45:J46"/>
    <mergeCell ref="J47:J48"/>
    <mergeCell ref="B3:C3"/>
    <mergeCell ref="B15:E15"/>
    <mergeCell ref="I39:I41"/>
    <mergeCell ref="D3:E3"/>
    <mergeCell ref="B39:B44"/>
    <mergeCell ref="C39:C44"/>
    <mergeCell ref="G39:G44"/>
    <mergeCell ref="H39:H44"/>
    <mergeCell ref="D32:E32"/>
    <mergeCell ref="B36:E37"/>
    <mergeCell ref="B8:E9"/>
    <mergeCell ref="B11:D11"/>
    <mergeCell ref="B10:D10"/>
    <mergeCell ref="B12:D12"/>
    <mergeCell ref="L36:O37"/>
    <mergeCell ref="D74:E74"/>
    <mergeCell ref="I60:J60"/>
    <mergeCell ref="N54:O54"/>
    <mergeCell ref="M39:M44"/>
    <mergeCell ref="N39:N44"/>
    <mergeCell ref="O39:O44"/>
    <mergeCell ref="M45:M48"/>
    <mergeCell ref="N45:N48"/>
    <mergeCell ref="O45:O48"/>
    <mergeCell ref="L39:L44"/>
    <mergeCell ref="I42:I44"/>
    <mergeCell ref="J39:J41"/>
    <mergeCell ref="J42:J44"/>
    <mergeCell ref="L45:L48"/>
    <mergeCell ref="M50:M51"/>
  </mergeCells>
  <conditionalFormatting sqref="D3">
    <cfRule type="cellIs" dxfId="7" priority="9" operator="equal">
      <formula>"NAPREDNA"</formula>
    </cfRule>
    <cfRule type="cellIs" dxfId="6" priority="10" operator="equal">
      <formula>"SREDNJA"</formula>
    </cfRule>
    <cfRule type="cellIs" dxfId="5" priority="11" operator="equal">
      <formula>"OSNOVNA"</formula>
    </cfRule>
  </conditionalFormatting>
  <conditionalFormatting sqref="G36:J60">
    <cfRule type="expression" dxfId="4" priority="7">
      <formula>OR($D$3="OSNOVNA",$D$3="NAPREDNA")</formula>
    </cfRule>
  </conditionalFormatting>
  <conditionalFormatting sqref="L36:O54">
    <cfRule type="expression" dxfId="3" priority="5">
      <formula>OR($D$3="OSNOVNA",$D$3="SREDNJA")</formula>
    </cfRule>
  </conditionalFormatting>
  <conditionalFormatting sqref="D17:D31">
    <cfRule type="expression" dxfId="2" priority="4">
      <formula>OR($D$3="SREDNJA",$D$3="NAPREDNA")</formula>
    </cfRule>
  </conditionalFormatting>
  <conditionalFormatting sqref="E17:E31">
    <cfRule type="expression" dxfId="1" priority="3">
      <formula>$D$3="NAPREDNA"</formula>
    </cfRule>
  </conditionalFormatting>
  <conditionalFormatting sqref="B36:E74">
    <cfRule type="expression" dxfId="0" priority="1">
      <formula>OR($D$3="SREDNJA",$D$3="NAPREDNA")</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98FAE-3944-4800-80E7-8CFB43FBD468}">
  <sheetPr codeName="Sheet7"/>
  <dimension ref="A3:J26"/>
  <sheetViews>
    <sheetView zoomScaleNormal="100" workbookViewId="0">
      <selection activeCell="B7" sqref="B7:H7"/>
    </sheetView>
  </sheetViews>
  <sheetFormatPr defaultRowHeight="15" x14ac:dyDescent="0.25"/>
  <cols>
    <col min="1" max="1" width="23" customWidth="1"/>
  </cols>
  <sheetData>
    <row r="3" spans="1:10" ht="15" customHeight="1" x14ac:dyDescent="0.25">
      <c r="A3" s="979" t="s">
        <v>339</v>
      </c>
      <c r="B3" s="979"/>
      <c r="C3" s="979"/>
      <c r="D3" s="979"/>
      <c r="E3" s="979"/>
      <c r="F3" s="979"/>
      <c r="G3" s="979"/>
      <c r="H3" s="979"/>
      <c r="I3" s="127"/>
      <c r="J3" s="127"/>
    </row>
    <row r="4" spans="1:10" x14ac:dyDescent="0.25">
      <c r="A4" s="986" t="s">
        <v>340</v>
      </c>
      <c r="B4" s="986"/>
      <c r="C4" s="986"/>
      <c r="D4" s="986"/>
      <c r="E4" s="986"/>
      <c r="F4" s="986"/>
      <c r="G4" s="986"/>
      <c r="H4" s="986"/>
      <c r="I4" s="129"/>
      <c r="J4" s="129"/>
    </row>
    <row r="5" spans="1:10" x14ac:dyDescent="0.25">
      <c r="I5" s="122"/>
      <c r="J5" s="122"/>
    </row>
    <row r="6" spans="1:10" ht="15" customHeight="1" x14ac:dyDescent="0.25">
      <c r="A6" s="983" t="s">
        <v>341</v>
      </c>
      <c r="B6" s="984"/>
      <c r="C6" s="984"/>
      <c r="D6" s="984"/>
      <c r="E6" s="984"/>
      <c r="F6" s="984"/>
      <c r="G6" s="984"/>
      <c r="H6" s="985"/>
      <c r="I6" s="130"/>
      <c r="J6" s="130"/>
    </row>
    <row r="7" spans="1:10" ht="24.95" customHeight="1" x14ac:dyDescent="0.25">
      <c r="A7" s="128" t="s">
        <v>345</v>
      </c>
      <c r="B7" s="980"/>
      <c r="C7" s="981"/>
      <c r="D7" s="981"/>
      <c r="E7" s="981"/>
      <c r="F7" s="981"/>
      <c r="G7" s="981"/>
      <c r="H7" s="982"/>
      <c r="I7" s="126"/>
      <c r="J7" s="126"/>
    </row>
    <row r="8" spans="1:10" ht="24.95" customHeight="1" x14ac:dyDescent="0.25">
      <c r="A8" s="128" t="s">
        <v>342</v>
      </c>
      <c r="B8" s="980"/>
      <c r="C8" s="981"/>
      <c r="D8" s="981"/>
      <c r="E8" s="981"/>
      <c r="F8" s="981"/>
      <c r="G8" s="981"/>
      <c r="H8" s="982"/>
      <c r="I8" s="126"/>
      <c r="J8" s="126"/>
    </row>
    <row r="9" spans="1:10" ht="45" x14ac:dyDescent="0.25">
      <c r="A9" s="128" t="s">
        <v>348</v>
      </c>
      <c r="B9" s="980"/>
      <c r="C9" s="981"/>
      <c r="D9" s="981"/>
      <c r="E9" s="981"/>
      <c r="F9" s="981"/>
      <c r="G9" s="981"/>
      <c r="H9" s="982"/>
      <c r="I9" s="126"/>
      <c r="J9" s="126"/>
    </row>
    <row r="10" spans="1:10" ht="45" x14ac:dyDescent="0.25">
      <c r="A10" s="128" t="s">
        <v>347</v>
      </c>
      <c r="B10" s="980"/>
      <c r="C10" s="981"/>
      <c r="D10" s="981"/>
      <c r="E10" s="981"/>
      <c r="F10" s="981"/>
      <c r="G10" s="981"/>
      <c r="H10" s="982"/>
      <c r="I10" s="126"/>
      <c r="J10" s="126"/>
    </row>
    <row r="11" spans="1:10" x14ac:dyDescent="0.25">
      <c r="A11" s="126"/>
      <c r="B11" s="126"/>
      <c r="C11" s="126"/>
      <c r="D11" s="126"/>
      <c r="E11" s="126"/>
      <c r="F11" s="126"/>
      <c r="G11" s="126"/>
      <c r="H11" s="126"/>
      <c r="I11" s="126"/>
      <c r="J11" s="126"/>
    </row>
    <row r="12" spans="1:10" x14ac:dyDescent="0.25">
      <c r="A12" s="126"/>
      <c r="B12" s="126"/>
      <c r="I12" s="20"/>
      <c r="J12" s="20"/>
    </row>
    <row r="13" spans="1:10" ht="15" customHeight="1" x14ac:dyDescent="0.25">
      <c r="A13" s="983" t="s">
        <v>332</v>
      </c>
      <c r="B13" s="984"/>
      <c r="C13" s="984"/>
      <c r="D13" s="984"/>
      <c r="E13" s="984"/>
      <c r="F13" s="984"/>
      <c r="G13" s="984"/>
      <c r="H13" s="985"/>
      <c r="I13" s="20"/>
      <c r="J13" s="20"/>
    </row>
    <row r="14" spans="1:10" ht="32.25" customHeight="1" x14ac:dyDescent="0.25">
      <c r="A14" s="990" t="s">
        <v>333</v>
      </c>
      <c r="B14" s="990"/>
      <c r="C14" s="990"/>
      <c r="D14" s="990"/>
      <c r="E14" s="580"/>
      <c r="F14" s="977"/>
      <c r="G14" s="977"/>
      <c r="H14" s="978"/>
      <c r="I14" s="20"/>
      <c r="J14" s="20"/>
    </row>
    <row r="15" spans="1:10" ht="44.25" customHeight="1" x14ac:dyDescent="0.25">
      <c r="A15" s="990" t="s">
        <v>334</v>
      </c>
      <c r="B15" s="990"/>
      <c r="C15" s="990"/>
      <c r="D15" s="990"/>
      <c r="E15" s="997" t="str">
        <f>UVOD!J27</f>
        <v>OSNOVNA</v>
      </c>
      <c r="F15" s="975"/>
      <c r="G15" s="975"/>
      <c r="H15" s="976"/>
      <c r="I15" s="20"/>
      <c r="J15" s="20"/>
    </row>
    <row r="16" spans="1:10" ht="45" customHeight="1" x14ac:dyDescent="0.25">
      <c r="A16" s="990" t="s">
        <v>335</v>
      </c>
      <c r="B16" s="990"/>
      <c r="C16" s="990"/>
      <c r="D16" s="990"/>
      <c r="E16" s="974" t="str">
        <f>SAŽETAK!D22</f>
        <v/>
      </c>
      <c r="F16" s="975"/>
      <c r="G16" s="975"/>
      <c r="H16" s="976"/>
      <c r="I16" s="20"/>
      <c r="J16" s="20"/>
    </row>
    <row r="17" spans="1:10" ht="27" customHeight="1" x14ac:dyDescent="0.25">
      <c r="A17" s="990" t="s">
        <v>336</v>
      </c>
      <c r="B17" s="990"/>
      <c r="C17" s="990"/>
      <c r="D17" s="990"/>
      <c r="E17" s="974" t="str">
        <f>TREND!E12</f>
        <v>NEMA BODOVA</v>
      </c>
      <c r="F17" s="975"/>
      <c r="G17" s="975"/>
      <c r="H17" s="976"/>
      <c r="I17" s="20"/>
      <c r="J17" s="20"/>
    </row>
    <row r="18" spans="1:10" ht="84" customHeight="1" x14ac:dyDescent="0.25">
      <c r="A18" s="990" t="s">
        <v>337</v>
      </c>
      <c r="B18" s="990"/>
      <c r="C18" s="990"/>
      <c r="D18" s="990"/>
      <c r="E18" s="580"/>
      <c r="F18" s="977"/>
      <c r="G18" s="977"/>
      <c r="H18" s="978"/>
      <c r="I18" s="20"/>
      <c r="J18" s="20"/>
    </row>
    <row r="19" spans="1:10" ht="33.75" customHeight="1" x14ac:dyDescent="0.25">
      <c r="A19" s="990" t="s">
        <v>338</v>
      </c>
      <c r="B19" s="990"/>
      <c r="C19" s="990"/>
      <c r="D19" s="990"/>
      <c r="E19" s="580"/>
      <c r="F19" s="977"/>
      <c r="G19" s="977"/>
      <c r="H19" s="978"/>
      <c r="I19" s="20"/>
      <c r="J19" s="20"/>
    </row>
    <row r="20" spans="1:10" x14ac:dyDescent="0.25">
      <c r="I20" s="20"/>
      <c r="J20" s="20"/>
    </row>
    <row r="21" spans="1:10" x14ac:dyDescent="0.25">
      <c r="A21" s="994" t="s">
        <v>343</v>
      </c>
      <c r="B21" s="995"/>
      <c r="C21" s="995"/>
      <c r="D21" s="995"/>
      <c r="E21" s="995"/>
      <c r="F21" s="995"/>
      <c r="G21" s="995"/>
      <c r="H21" s="996"/>
      <c r="I21" s="20"/>
      <c r="J21" s="20"/>
    </row>
    <row r="22" spans="1:10" ht="60" customHeight="1" x14ac:dyDescent="0.25">
      <c r="A22" s="991" t="s">
        <v>344</v>
      </c>
      <c r="B22" s="992"/>
      <c r="C22" s="992"/>
      <c r="D22" s="992"/>
      <c r="E22" s="992"/>
      <c r="F22" s="992"/>
      <c r="G22" s="992"/>
      <c r="H22" s="993"/>
      <c r="I22" s="20"/>
      <c r="J22" s="20"/>
    </row>
    <row r="23" spans="1:10" ht="51.75" customHeight="1" x14ac:dyDescent="0.25">
      <c r="A23" s="990" t="s">
        <v>346</v>
      </c>
      <c r="B23" s="990"/>
      <c r="C23" s="990"/>
      <c r="D23" s="990"/>
      <c r="E23" s="987"/>
      <c r="F23" s="988"/>
      <c r="G23" s="988"/>
      <c r="H23" s="989"/>
      <c r="I23" s="20"/>
      <c r="J23" s="20"/>
    </row>
    <row r="24" spans="1:10" x14ac:dyDescent="0.25">
      <c r="A24" s="126"/>
      <c r="B24" s="122"/>
      <c r="C24" s="122"/>
      <c r="D24" s="122"/>
      <c r="I24" s="20"/>
      <c r="J24" s="20"/>
    </row>
    <row r="25" spans="1:10" x14ac:dyDescent="0.25">
      <c r="I25" s="20"/>
      <c r="J25" s="20"/>
    </row>
    <row r="26" spans="1:10" x14ac:dyDescent="0.25">
      <c r="I26" s="20"/>
      <c r="J26" s="20"/>
    </row>
  </sheetData>
  <sheetProtection algorithmName="SHA-512" hashValue="yW8GJa/u1PTZEajOYwnA8gAcZDfj13PbKogtiSi2Ev29I/9UUWJKIAJfzdnpfGaWhj9teswmX1qDc+2Qa3qB1g==" saltValue="QgLYo5yuELEZgqKzjJWaNw==" spinCount="100000" sheet="1" objects="1" scenarios="1"/>
  <mergeCells count="24">
    <mergeCell ref="E19:H19"/>
    <mergeCell ref="E23:H23"/>
    <mergeCell ref="B10:H10"/>
    <mergeCell ref="A23:D23"/>
    <mergeCell ref="A16:D16"/>
    <mergeCell ref="A17:D17"/>
    <mergeCell ref="A18:D18"/>
    <mergeCell ref="A19:D19"/>
    <mergeCell ref="A14:D14"/>
    <mergeCell ref="A15:D15"/>
    <mergeCell ref="A22:H22"/>
    <mergeCell ref="A21:H21"/>
    <mergeCell ref="E14:H14"/>
    <mergeCell ref="A13:H13"/>
    <mergeCell ref="E15:H15"/>
    <mergeCell ref="E16:H16"/>
    <mergeCell ref="E17:H17"/>
    <mergeCell ref="E18:H18"/>
    <mergeCell ref="A3:H3"/>
    <mergeCell ref="B7:H7"/>
    <mergeCell ref="B8:H8"/>
    <mergeCell ref="B9:H9"/>
    <mergeCell ref="A6:H6"/>
    <mergeCell ref="A4:H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E E G E W l p E m H q n A A A A 9 w A A A B I A H A B D b 2 5 m a W c v U G F j a 2 F n Z S 5 4 b W w g o h g A K K A U A A A A A A A A A A A A A A A A A A A A A A A A A A A A h Y 8 x D o I w G I W v Q r r T F i R E y E 8 Z X B w k M Z o Y V 1 I r N E I x b b H c z c E j e Q U x i r o 5 v u 9 9 w 3 v 3 6 w 3 y o W 2 8 i 9 B G d i p D A a b I E 4 p 3 B 6 m q D P X 2 6 M 9 R z m B d 8 l N Z C W + U l U k H c 8 h Q b e 0 5 J c Q 5 h 9 0 M d 7 o i I a U B 2 R e r L a 9 F W 6 K P L P / L v l T G l o o L x G D 3 G s N C n M Q 4 S O I o w h T I R K G Q 6 m u E 4 + B n + w N h 0 T e 2 1 4 L V 2 l 9 u g E w R y P s E e w B Q S w M E F A A C A A g A E E G E 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B B h F o o i k e 4 D g A A A B E A A A A T A B w A R m 9 y b X V s Y X M v U 2 V j d G l v b j E u b S C i G A A o o B Q A A A A A A A A A A A A A A A A A A A A A A A A A A A A r T k 0 u y c z P U w i G 0 I b W A F B L A Q I t A B Q A A g A I A B B B h F p a R J h 6 p w A A A P c A A A A S A A A A A A A A A A A A A A A A A A A A A A B D b 2 5 m a W c v U G F j a 2 F n Z S 5 4 b W x Q S w E C L Q A U A A I A C A A Q Q Y R a D 8 r p q 6 Q A A A D p A A A A E w A A A A A A A A A A A A A A A A D z A A A A W 0 N v b n R l b n R f V H l w Z X N d L n h t b F B L A Q I t A B Q A A g A I A B B B h F o 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d e 8 H k / A / D S o y S j U l y 1 C Q G A A A A A A I A A A A A A A N m A A D A A A A A E A A A A D E 7 h o o B 0 9 M Q C z 2 C l 1 3 + f V I A A A A A B I A A A K A A A A A Q A A A A T g L M l g o M c L w H D N J f N f D 9 M F A A A A B c m p i v d c K U p 7 m Q W E K 8 z K U W U f p b J + g / 3 1 / R C 0 s r f W F C t s J s u 8 s y b C g z I F W v Z 9 A Q R C p R 0 L s G I N l D 5 E J J R 5 7 v / W g j P i r 6 3 9 u 6 i r T 4 S c G q q P z w 4 B Q A A A B d T i Q T 2 z z U 9 u V 8 I U U B r f D P A a V F e g = = < / D a t a M a s h u p > 
</file>

<file path=customXml/itemProps1.xml><?xml version="1.0" encoding="utf-8"?>
<ds:datastoreItem xmlns:ds="http://schemas.openxmlformats.org/officeDocument/2006/customXml" ds:itemID="{A682609B-7234-4664-843F-E1D9E97C8EC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7</vt:i4>
      </vt:variant>
    </vt:vector>
  </HeadingPairs>
  <TitlesOfParts>
    <vt:vector size="7" baseType="lpstr">
      <vt:lpstr>UVOD</vt:lpstr>
      <vt:lpstr>OSNOVNA</vt:lpstr>
      <vt:lpstr>SREDNJA</vt:lpstr>
      <vt:lpstr>NAPREDNA</vt:lpstr>
      <vt:lpstr>SAŽETAK</vt:lpstr>
      <vt:lpstr>TREND</vt:lpstr>
      <vt:lpstr>IZJAVA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2025-04-14T08:39:02Z</cp:lastPrinted>
  <dcterms:created xsi:type="dcterms:W3CDTF">2024-10-30T11:23:19Z</dcterms:created>
  <dcterms:modified xsi:type="dcterms:W3CDTF">2025-05-26T12:30:29Z</dcterms:modified>
</cp:coreProperties>
</file>